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charlie\FEBI\27 Maribel\06 TRANS_Maribel\06 IFIC\03 Templates\"/>
    </mc:Choice>
  </mc:AlternateContent>
  <xr:revisionPtr revIDLastSave="0" documentId="13_ncr:1_{55B8FE87-FF48-4F50-8019-C8E27E086D22}" xr6:coauthVersionLast="47" xr6:coauthVersionMax="47" xr10:uidLastSave="{00000000-0000-0000-0000-000000000000}"/>
  <bookViews>
    <workbookView xWindow="28680" yWindow="-120" windowWidth="29040" windowHeight="15720" tabRatio="855" firstSheet="9" activeTab="9" xr2:uid="{00000000-000D-0000-FFFF-FFFF00000000}"/>
  </bookViews>
  <sheets>
    <sheet name="Paramètres" sheetId="10" state="hidden" r:id="rId1"/>
    <sheet name="Barèmes - Base" sheetId="1" state="hidden" r:id="rId2"/>
    <sheet name="Foyer" sheetId="2" state="hidden" r:id="rId3"/>
    <sheet name="Résidence" sheetId="3" state="hidden" r:id="rId4"/>
    <sheet name="Supplément" sheetId="4" state="hidden" r:id="rId5"/>
    <sheet name="Complément" sheetId="5" state="hidden" r:id="rId6"/>
    <sheet name="TPP-QPP" sheetId="6" state="hidden" r:id="rId7"/>
    <sheet name="Match code-catégorie" sheetId="8" state="hidden" r:id="rId8"/>
    <sheet name="Barèmes-cible" sheetId="7" state="hidden" r:id="rId9"/>
    <sheet name="Calculator IFIC barema" sheetId="9" r:id="rId10"/>
    <sheet name="Ander barema" sheetId="11" r:id="rId11"/>
  </sheets>
  <definedNames>
    <definedName name="_xlnm._FilterDatabase" localSheetId="7" hidden="1">'Match code-catégorie'!$A$1:$K$220</definedName>
    <definedName name="baract">'Barèmes - Base'!$A$2:$A$68</definedName>
    <definedName name="barèmesactuels">'Barèmes - Base'!$A$2:$AW$68</definedName>
    <definedName name="barèmescible">'Barèmes-cible'!$A$6:$AW$23</definedName>
    <definedName name="barsect">'Barèmes - Base'!$A$2:$A$67</definedName>
    <definedName name="code">'Match code-catégorie'!$A$2:$A$223</definedName>
    <definedName name="Complement">Complément!$A$2:$AW$68</definedName>
    <definedName name="CP1_">'Match code-catégorie'!$E$2</definedName>
    <definedName name="CP2_">'Match code-catégorie'!$F$2:$F$6</definedName>
    <definedName name="Fonctionsdifreg">'Match code-catégorie'!$I$2:$I$24</definedName>
    <definedName name="Foyer">Foyer!$A$2:$AW$68</definedName>
    <definedName name="niveauformation">'Match code-catégorie'!$G$2:$G$4</definedName>
    <definedName name="ouinon">Paramètres!$I$2:$I$4</definedName>
    <definedName name="Residence">Résidence!$A$2:$AW$68</definedName>
    <definedName name="secteur">'Match code-catégorie'!$D$2:$D$4</definedName>
    <definedName name="Supplement">Supplément!$A$2:$AW$68</definedName>
    <definedName name="Table2">'Barèmes-cible'!$A$4:$AX$23</definedName>
    <definedName name="TPPQPP">Paramètres!$J$2:$J$4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68" i="1" l="1"/>
  <c r="AV68" i="1" s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W68" i="1" l="1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17" i="9"/>
  <c r="R16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17" i="9"/>
  <c r="J16" i="9"/>
  <c r="D18" i="10" l="1"/>
  <c r="D17" i="10"/>
  <c r="D21" i="10" l="1"/>
  <c r="D16" i="10" l="1"/>
  <c r="D8" i="10"/>
  <c r="D9" i="10"/>
  <c r="D10" i="10"/>
  <c r="D11" i="10"/>
  <c r="D14" i="10" l="1"/>
  <c r="A47" i="9"/>
  <c r="A43" i="9" l="1"/>
  <c r="A38" i="9"/>
  <c r="A33" i="9"/>
  <c r="D20" i="10" l="1"/>
  <c r="B28" i="9"/>
  <c r="D12" i="10" l="1"/>
  <c r="D5" i="10" l="1"/>
  <c r="D4" i="10"/>
  <c r="D3" i="10"/>
  <c r="D6" i="10" l="1"/>
  <c r="Q18" i="9" l="1"/>
  <c r="Q22" i="9"/>
  <c r="Q26" i="9"/>
  <c r="Q30" i="9"/>
  <c r="Q34" i="9"/>
  <c r="Q38" i="9"/>
  <c r="Q42" i="9"/>
  <c r="Q46" i="9"/>
  <c r="Q50" i="9"/>
  <c r="Q54" i="9"/>
  <c r="Q58" i="9"/>
  <c r="Q17" i="9"/>
  <c r="Q19" i="9"/>
  <c r="Q23" i="9"/>
  <c r="Q27" i="9"/>
  <c r="Q31" i="9"/>
  <c r="Q35" i="9"/>
  <c r="Q39" i="9"/>
  <c r="Q43" i="9"/>
  <c r="Q47" i="9"/>
  <c r="Q51" i="9"/>
  <c r="Q55" i="9"/>
  <c r="Q59" i="9"/>
  <c r="Q16" i="9"/>
  <c r="Q20" i="9"/>
  <c r="Q24" i="9"/>
  <c r="Q28" i="9"/>
  <c r="Q32" i="9"/>
  <c r="Q36" i="9"/>
  <c r="Q40" i="9"/>
  <c r="Q44" i="9"/>
  <c r="Q48" i="9"/>
  <c r="Q52" i="9"/>
  <c r="Q56" i="9"/>
  <c r="Q60" i="9"/>
  <c r="Q21" i="9"/>
  <c r="Q25" i="9"/>
  <c r="Q29" i="9"/>
  <c r="Q33" i="9"/>
  <c r="Q37" i="9"/>
  <c r="Q41" i="9"/>
  <c r="Q45" i="9"/>
  <c r="Q49" i="9"/>
  <c r="Q53" i="9"/>
  <c r="Q57" i="9"/>
  <c r="Q61" i="9"/>
  <c r="I20" i="9"/>
  <c r="I36" i="9"/>
  <c r="I52" i="9"/>
  <c r="I57" i="9"/>
  <c r="I50" i="9"/>
  <c r="I43" i="9"/>
  <c r="I29" i="9"/>
  <c r="I49" i="9"/>
  <c r="I34" i="9"/>
  <c r="I35" i="9"/>
  <c r="I38" i="9"/>
  <c r="I51" i="9"/>
  <c r="I48" i="9"/>
  <c r="I25" i="9"/>
  <c r="I22" i="9"/>
  <c r="I18" i="9"/>
  <c r="I24" i="9"/>
  <c r="I40" i="9"/>
  <c r="I56" i="9"/>
  <c r="I26" i="9"/>
  <c r="I17" i="9"/>
  <c r="I55" i="9"/>
  <c r="I33" i="9"/>
  <c r="I53" i="9"/>
  <c r="I46" i="9"/>
  <c r="I47" i="9"/>
  <c r="I58" i="9"/>
  <c r="I16" i="9"/>
  <c r="I45" i="9"/>
  <c r="I42" i="9"/>
  <c r="I41" i="9"/>
  <c r="I23" i="9"/>
  <c r="I39" i="9"/>
  <c r="I28" i="9"/>
  <c r="I44" i="9"/>
  <c r="I60" i="9"/>
  <c r="I30" i="9"/>
  <c r="I19" i="9"/>
  <c r="I21" i="9"/>
  <c r="I37" i="9"/>
  <c r="I61" i="9"/>
  <c r="I54" i="9"/>
  <c r="I59" i="9"/>
  <c r="I27" i="9"/>
  <c r="I32" i="9"/>
  <c r="I31" i="9"/>
  <c r="H26" i="9"/>
  <c r="P26" i="9"/>
  <c r="H27" i="9"/>
  <c r="P27" i="9"/>
  <c r="H28" i="9"/>
  <c r="P28" i="9"/>
  <c r="H34" i="9"/>
  <c r="P34" i="9"/>
  <c r="H35" i="9"/>
  <c r="P35" i="9"/>
  <c r="H45" i="9"/>
  <c r="P45" i="9"/>
  <c r="H52" i="9"/>
  <c r="P52" i="9"/>
  <c r="H57" i="9"/>
  <c r="P57" i="9"/>
  <c r="H22" i="9"/>
  <c r="P22" i="9"/>
  <c r="H23" i="9"/>
  <c r="P23" i="9"/>
  <c r="H24" i="9"/>
  <c r="P24" i="9"/>
  <c r="H25" i="9"/>
  <c r="P25" i="9"/>
  <c r="H33" i="9"/>
  <c r="P33" i="9"/>
  <c r="H42" i="9"/>
  <c r="P42" i="9"/>
  <c r="H43" i="9"/>
  <c r="P43" i="9"/>
  <c r="H44" i="9"/>
  <c r="P44" i="9"/>
  <c r="H50" i="9"/>
  <c r="P50" i="9"/>
  <c r="H51" i="9"/>
  <c r="P51" i="9"/>
  <c r="H55" i="9"/>
  <c r="P55" i="9"/>
  <c r="H56" i="9"/>
  <c r="P56" i="9"/>
  <c r="H61" i="9"/>
  <c r="P61" i="9"/>
  <c r="H20" i="9"/>
  <c r="P20" i="9"/>
  <c r="H21" i="9"/>
  <c r="P21" i="9"/>
  <c r="H30" i="9"/>
  <c r="P30" i="9"/>
  <c r="H31" i="9"/>
  <c r="P31" i="9"/>
  <c r="H32" i="9"/>
  <c r="P32" i="9"/>
  <c r="H38" i="9"/>
  <c r="P38" i="9"/>
  <c r="H39" i="9"/>
  <c r="P39" i="9"/>
  <c r="H40" i="9"/>
  <c r="P40" i="9"/>
  <c r="H41" i="9"/>
  <c r="P41" i="9"/>
  <c r="H49" i="9"/>
  <c r="P49" i="9"/>
  <c r="H54" i="9"/>
  <c r="P54" i="9"/>
  <c r="H60" i="9"/>
  <c r="P60" i="9"/>
  <c r="H18" i="9"/>
  <c r="P18" i="9"/>
  <c r="H19" i="9"/>
  <c r="P19" i="9"/>
  <c r="P47" i="9"/>
  <c r="P53" i="9"/>
  <c r="P59" i="9"/>
  <c r="H29" i="9"/>
  <c r="P36" i="9"/>
  <c r="P46" i="9"/>
  <c r="H48" i="9"/>
  <c r="P58" i="9"/>
  <c r="H37" i="9"/>
  <c r="H47" i="9"/>
  <c r="H53" i="9"/>
  <c r="H59" i="9"/>
  <c r="P29" i="9"/>
  <c r="H36" i="9"/>
  <c r="H46" i="9"/>
  <c r="P48" i="9"/>
  <c r="H58" i="9"/>
  <c r="P37" i="9"/>
  <c r="H17" i="9"/>
  <c r="P17" i="9"/>
  <c r="P16" i="9"/>
  <c r="H16" i="9"/>
  <c r="K16" i="9" l="1"/>
  <c r="K17" i="9"/>
  <c r="K58" i="9"/>
  <c r="K59" i="9"/>
  <c r="K46" i="9"/>
  <c r="K47" i="9"/>
  <c r="K37" i="9"/>
  <c r="K29" i="9"/>
  <c r="K18" i="9"/>
  <c r="K54" i="9"/>
  <c r="K41" i="9"/>
  <c r="K39" i="9"/>
  <c r="K32" i="9"/>
  <c r="K30" i="9"/>
  <c r="K20" i="9"/>
  <c r="K56" i="9"/>
  <c r="K51" i="9"/>
  <c r="K44" i="9"/>
  <c r="K42" i="9"/>
  <c r="K25" i="9"/>
  <c r="K23" i="9"/>
  <c r="K57" i="9"/>
  <c r="K45" i="9"/>
  <c r="K34" i="9"/>
  <c r="K27" i="9"/>
  <c r="K36" i="9"/>
  <c r="K53" i="9"/>
  <c r="K48" i="9"/>
  <c r="K19" i="9"/>
  <c r="K60" i="9"/>
  <c r="K49" i="9"/>
  <c r="K40" i="9"/>
  <c r="K38" i="9"/>
  <c r="K31" i="9"/>
  <c r="K21" i="9"/>
  <c r="K61" i="9"/>
  <c r="K55" i="9"/>
  <c r="K50" i="9"/>
  <c r="K43" i="9"/>
  <c r="K33" i="9"/>
  <c r="K24" i="9"/>
  <c r="K22" i="9"/>
  <c r="K52" i="9"/>
  <c r="K35" i="9"/>
  <c r="K28" i="9"/>
  <c r="K26" i="9"/>
  <c r="S48" i="9"/>
  <c r="V48" i="9" s="1"/>
  <c r="S41" i="9"/>
  <c r="V41" i="9" s="1"/>
  <c r="S30" i="9"/>
  <c r="V30" i="9" s="1"/>
  <c r="S20" i="9"/>
  <c r="V20" i="9" s="1"/>
  <c r="S51" i="9"/>
  <c r="V51" i="9" s="1"/>
  <c r="S42" i="9"/>
  <c r="V42" i="9" s="1"/>
  <c r="S25" i="9"/>
  <c r="V25" i="9" s="1"/>
  <c r="S23" i="9"/>
  <c r="V23" i="9" s="1"/>
  <c r="S40" i="9"/>
  <c r="V40" i="9" s="1"/>
  <c r="S46" i="9"/>
  <c r="V46" i="9" s="1"/>
  <c r="S44" i="9"/>
  <c r="V44" i="9" s="1"/>
  <c r="S57" i="9"/>
  <c r="V57" i="9" s="1"/>
  <c r="S45" i="9"/>
  <c r="V45" i="9" s="1"/>
  <c r="S34" i="9"/>
  <c r="V34" i="9" s="1"/>
  <c r="S27" i="9"/>
  <c r="V27" i="9" s="1"/>
  <c r="S54" i="9"/>
  <c r="V54" i="9" s="1"/>
  <c r="S37" i="9"/>
  <c r="V37" i="9" s="1"/>
  <c r="S29" i="9"/>
  <c r="V29" i="9" s="1"/>
  <c r="S58" i="9"/>
  <c r="V58" i="9" s="1"/>
  <c r="S18" i="9"/>
  <c r="V18" i="9" s="1"/>
  <c r="S39" i="9"/>
  <c r="V39" i="9" s="1"/>
  <c r="S56" i="9"/>
  <c r="V56" i="9" s="1"/>
  <c r="S19" i="9"/>
  <c r="V19" i="9" s="1"/>
  <c r="S60" i="9"/>
  <c r="V60" i="9" s="1"/>
  <c r="S49" i="9"/>
  <c r="V49" i="9" s="1"/>
  <c r="S38" i="9"/>
  <c r="V38" i="9" s="1"/>
  <c r="S31" i="9"/>
  <c r="V31" i="9" s="1"/>
  <c r="S21" i="9"/>
  <c r="V21" i="9" s="1"/>
  <c r="S61" i="9"/>
  <c r="V61" i="9" s="1"/>
  <c r="S55" i="9"/>
  <c r="V55" i="9" s="1"/>
  <c r="S50" i="9"/>
  <c r="V50" i="9" s="1"/>
  <c r="S43" i="9"/>
  <c r="V43" i="9" s="1"/>
  <c r="S33" i="9"/>
  <c r="V33" i="9" s="1"/>
  <c r="S24" i="9"/>
  <c r="V24" i="9" s="1"/>
  <c r="S22" i="9"/>
  <c r="V22" i="9" s="1"/>
  <c r="S52" i="9"/>
  <c r="V52" i="9" s="1"/>
  <c r="S35" i="9"/>
  <c r="V35" i="9" s="1"/>
  <c r="S28" i="9"/>
  <c r="V28" i="9" s="1"/>
  <c r="S26" i="9"/>
  <c r="V26" i="9" s="1"/>
  <c r="S47" i="9"/>
  <c r="V47" i="9" s="1"/>
  <c r="S32" i="9"/>
  <c r="V32" i="9" s="1"/>
  <c r="S59" i="9"/>
  <c r="V59" i="9" s="1"/>
  <c r="S36" i="9"/>
  <c r="V36" i="9" s="1"/>
  <c r="S53" i="9"/>
  <c r="V53" i="9" s="1"/>
  <c r="S17" i="9"/>
  <c r="V17" i="9" s="1"/>
  <c r="S16" i="9"/>
  <c r="V16" i="9" s="1"/>
  <c r="C3" i="6" l="1"/>
  <c r="C2" i="6"/>
  <c r="O18" i="9" l="1"/>
  <c r="U18" i="9" s="1"/>
  <c r="W18" i="9" s="1"/>
  <c r="X18" i="9" s="1"/>
  <c r="O26" i="9"/>
  <c r="U26" i="9" s="1"/>
  <c r="W26" i="9" s="1"/>
  <c r="X26" i="9" s="1"/>
  <c r="O34" i="9"/>
  <c r="U34" i="9" s="1"/>
  <c r="W34" i="9" s="1"/>
  <c r="X34" i="9" s="1"/>
  <c r="O42" i="9"/>
  <c r="U42" i="9" s="1"/>
  <c r="W42" i="9" s="1"/>
  <c r="X42" i="9" s="1"/>
  <c r="O50" i="9"/>
  <c r="U50" i="9" s="1"/>
  <c r="W50" i="9" s="1"/>
  <c r="X50" i="9" s="1"/>
  <c r="O58" i="9"/>
  <c r="U58" i="9" s="1"/>
  <c r="W58" i="9" s="1"/>
  <c r="X58" i="9" s="1"/>
  <c r="O19" i="9"/>
  <c r="U19" i="9" s="1"/>
  <c r="W19" i="9" s="1"/>
  <c r="X19" i="9" s="1"/>
  <c r="O27" i="9"/>
  <c r="U27" i="9" s="1"/>
  <c r="W27" i="9" s="1"/>
  <c r="X27" i="9" s="1"/>
  <c r="O35" i="9"/>
  <c r="U35" i="9" s="1"/>
  <c r="W35" i="9" s="1"/>
  <c r="X35" i="9" s="1"/>
  <c r="O43" i="9"/>
  <c r="U43" i="9" s="1"/>
  <c r="W43" i="9" s="1"/>
  <c r="X43" i="9" s="1"/>
  <c r="O51" i="9"/>
  <c r="U51" i="9" s="1"/>
  <c r="W51" i="9" s="1"/>
  <c r="X51" i="9" s="1"/>
  <c r="O59" i="9"/>
  <c r="U59" i="9" s="1"/>
  <c r="W59" i="9" s="1"/>
  <c r="X59" i="9" s="1"/>
  <c r="O20" i="9"/>
  <c r="U20" i="9" s="1"/>
  <c r="W20" i="9" s="1"/>
  <c r="X20" i="9" s="1"/>
  <c r="O28" i="9"/>
  <c r="U28" i="9" s="1"/>
  <c r="W28" i="9" s="1"/>
  <c r="X28" i="9" s="1"/>
  <c r="O36" i="9"/>
  <c r="U36" i="9" s="1"/>
  <c r="W36" i="9" s="1"/>
  <c r="X36" i="9" s="1"/>
  <c r="O44" i="9"/>
  <c r="U44" i="9" s="1"/>
  <c r="W44" i="9" s="1"/>
  <c r="X44" i="9" s="1"/>
  <c r="O52" i="9"/>
  <c r="U52" i="9" s="1"/>
  <c r="W52" i="9" s="1"/>
  <c r="X52" i="9" s="1"/>
  <c r="O60" i="9"/>
  <c r="U60" i="9" s="1"/>
  <c r="W60" i="9" s="1"/>
  <c r="X60" i="9" s="1"/>
  <c r="O47" i="9"/>
  <c r="U47" i="9" s="1"/>
  <c r="W47" i="9" s="1"/>
  <c r="X47" i="9" s="1"/>
  <c r="O21" i="9"/>
  <c r="U21" i="9" s="1"/>
  <c r="W21" i="9" s="1"/>
  <c r="X21" i="9" s="1"/>
  <c r="O29" i="9"/>
  <c r="U29" i="9" s="1"/>
  <c r="W29" i="9" s="1"/>
  <c r="X29" i="9" s="1"/>
  <c r="O37" i="9"/>
  <c r="U37" i="9" s="1"/>
  <c r="W37" i="9" s="1"/>
  <c r="X37" i="9" s="1"/>
  <c r="O45" i="9"/>
  <c r="U45" i="9" s="1"/>
  <c r="W45" i="9" s="1"/>
  <c r="X45" i="9" s="1"/>
  <c r="O53" i="9"/>
  <c r="U53" i="9" s="1"/>
  <c r="W53" i="9" s="1"/>
  <c r="X53" i="9" s="1"/>
  <c r="O61" i="9"/>
  <c r="U61" i="9" s="1"/>
  <c r="W61" i="9" s="1"/>
  <c r="X61" i="9" s="1"/>
  <c r="O55" i="9"/>
  <c r="U55" i="9" s="1"/>
  <c r="W55" i="9" s="1"/>
  <c r="X55" i="9" s="1"/>
  <c r="O22" i="9"/>
  <c r="U22" i="9" s="1"/>
  <c r="W22" i="9" s="1"/>
  <c r="X22" i="9" s="1"/>
  <c r="O30" i="9"/>
  <c r="U30" i="9" s="1"/>
  <c r="W30" i="9" s="1"/>
  <c r="X30" i="9" s="1"/>
  <c r="O38" i="9"/>
  <c r="U38" i="9" s="1"/>
  <c r="W38" i="9" s="1"/>
  <c r="X38" i="9" s="1"/>
  <c r="O46" i="9"/>
  <c r="U46" i="9" s="1"/>
  <c r="W46" i="9" s="1"/>
  <c r="X46" i="9" s="1"/>
  <c r="O54" i="9"/>
  <c r="U54" i="9" s="1"/>
  <c r="W54" i="9" s="1"/>
  <c r="X54" i="9" s="1"/>
  <c r="O39" i="9"/>
  <c r="U39" i="9" s="1"/>
  <c r="W39" i="9" s="1"/>
  <c r="X39" i="9" s="1"/>
  <c r="O24" i="9"/>
  <c r="U24" i="9" s="1"/>
  <c r="W24" i="9" s="1"/>
  <c r="X24" i="9" s="1"/>
  <c r="O32" i="9"/>
  <c r="U32" i="9" s="1"/>
  <c r="W32" i="9" s="1"/>
  <c r="X32" i="9" s="1"/>
  <c r="O40" i="9"/>
  <c r="U40" i="9" s="1"/>
  <c r="W40" i="9" s="1"/>
  <c r="X40" i="9" s="1"/>
  <c r="O48" i="9"/>
  <c r="U48" i="9" s="1"/>
  <c r="W48" i="9" s="1"/>
  <c r="X48" i="9" s="1"/>
  <c r="O56" i="9"/>
  <c r="U56" i="9" s="1"/>
  <c r="W56" i="9" s="1"/>
  <c r="X56" i="9" s="1"/>
  <c r="O23" i="9"/>
  <c r="U23" i="9" s="1"/>
  <c r="W23" i="9" s="1"/>
  <c r="X23" i="9" s="1"/>
  <c r="O25" i="9"/>
  <c r="U25" i="9" s="1"/>
  <c r="W25" i="9" s="1"/>
  <c r="X25" i="9" s="1"/>
  <c r="O33" i="9"/>
  <c r="U33" i="9" s="1"/>
  <c r="W33" i="9" s="1"/>
  <c r="X33" i="9" s="1"/>
  <c r="O41" i="9"/>
  <c r="U41" i="9" s="1"/>
  <c r="W41" i="9" s="1"/>
  <c r="X41" i="9" s="1"/>
  <c r="O49" i="9"/>
  <c r="U49" i="9" s="1"/>
  <c r="W49" i="9" s="1"/>
  <c r="X49" i="9" s="1"/>
  <c r="O57" i="9"/>
  <c r="U57" i="9" s="1"/>
  <c r="W57" i="9" s="1"/>
  <c r="X57" i="9" s="1"/>
  <c r="O31" i="9"/>
  <c r="U31" i="9" s="1"/>
  <c r="W31" i="9" s="1"/>
  <c r="X31" i="9" s="1"/>
  <c r="G17" i="9"/>
  <c r="L17" i="9" s="1"/>
  <c r="M17" i="9" s="1"/>
  <c r="G60" i="9"/>
  <c r="L60" i="9" s="1"/>
  <c r="M60" i="9" s="1"/>
  <c r="G56" i="9"/>
  <c r="L56" i="9" s="1"/>
  <c r="M56" i="9" s="1"/>
  <c r="G49" i="9"/>
  <c r="L49" i="9" s="1"/>
  <c r="M49" i="9" s="1"/>
  <c r="G37" i="9"/>
  <c r="L37" i="9" s="1"/>
  <c r="M37" i="9" s="1"/>
  <c r="G25" i="9"/>
  <c r="L25" i="9" s="1"/>
  <c r="M25" i="9" s="1"/>
  <c r="G52" i="9"/>
  <c r="L52" i="9" s="1"/>
  <c r="M52" i="9" s="1"/>
  <c r="G57" i="9"/>
  <c r="L57" i="9" s="1"/>
  <c r="M57" i="9" s="1"/>
  <c r="G50" i="9"/>
  <c r="L50" i="9" s="1"/>
  <c r="M50" i="9" s="1"/>
  <c r="G38" i="9"/>
  <c r="L38" i="9" s="1"/>
  <c r="M38" i="9" s="1"/>
  <c r="G28" i="9"/>
  <c r="L28" i="9" s="1"/>
  <c r="M28" i="9" s="1"/>
  <c r="G27" i="9"/>
  <c r="L27" i="9" s="1"/>
  <c r="M27" i="9" s="1"/>
  <c r="G44" i="9"/>
  <c r="L44" i="9" s="1"/>
  <c r="M44" i="9" s="1"/>
  <c r="G41" i="9"/>
  <c r="L41" i="9" s="1"/>
  <c r="M41" i="9" s="1"/>
  <c r="G36" i="9"/>
  <c r="L36" i="9" s="1"/>
  <c r="M36" i="9" s="1"/>
  <c r="G30" i="9"/>
  <c r="L30" i="9" s="1"/>
  <c r="M30" i="9" s="1"/>
  <c r="G35" i="9"/>
  <c r="L35" i="9" s="1"/>
  <c r="M35" i="9" s="1"/>
  <c r="G48" i="9"/>
  <c r="L48" i="9" s="1"/>
  <c r="M48" i="9" s="1"/>
  <c r="G45" i="9"/>
  <c r="L45" i="9" s="1"/>
  <c r="M45" i="9" s="1"/>
  <c r="G59" i="9"/>
  <c r="L59" i="9" s="1"/>
  <c r="M59" i="9" s="1"/>
  <c r="G33" i="9"/>
  <c r="L33" i="9" s="1"/>
  <c r="M33" i="9" s="1"/>
  <c r="G21" i="9"/>
  <c r="L21" i="9" s="1"/>
  <c r="M21" i="9" s="1"/>
  <c r="G53" i="9"/>
  <c r="L53" i="9" s="1"/>
  <c r="M53" i="9" s="1"/>
  <c r="G20" i="9"/>
  <c r="L20" i="9" s="1"/>
  <c r="M20" i="9" s="1"/>
  <c r="G61" i="9"/>
  <c r="L61" i="9" s="1"/>
  <c r="M61" i="9" s="1"/>
  <c r="G42" i="9"/>
  <c r="L42" i="9" s="1"/>
  <c r="M42" i="9" s="1"/>
  <c r="G46" i="9"/>
  <c r="L46" i="9" s="1"/>
  <c r="M46" i="9" s="1"/>
  <c r="G58" i="9"/>
  <c r="L58" i="9" s="1"/>
  <c r="M58" i="9" s="1"/>
  <c r="G34" i="9"/>
  <c r="L34" i="9" s="1"/>
  <c r="M34" i="9" s="1"/>
  <c r="G24" i="9"/>
  <c r="L24" i="9" s="1"/>
  <c r="M24" i="9" s="1"/>
  <c r="G29" i="9"/>
  <c r="L29" i="9" s="1"/>
  <c r="M29" i="9" s="1"/>
  <c r="G32" i="9"/>
  <c r="L32" i="9" s="1"/>
  <c r="M32" i="9" s="1"/>
  <c r="G22" i="9"/>
  <c r="L22" i="9" s="1"/>
  <c r="M22" i="9" s="1"/>
  <c r="G31" i="9"/>
  <c r="L31" i="9" s="1"/>
  <c r="M31" i="9" s="1"/>
  <c r="G51" i="9"/>
  <c r="L51" i="9" s="1"/>
  <c r="M51" i="9" s="1"/>
  <c r="G40" i="9"/>
  <c r="L40" i="9" s="1"/>
  <c r="M40" i="9" s="1"/>
  <c r="G54" i="9"/>
  <c r="L54" i="9" s="1"/>
  <c r="M54" i="9" s="1"/>
  <c r="G19" i="9"/>
  <c r="L19" i="9" s="1"/>
  <c r="M19" i="9" s="1"/>
  <c r="G26" i="9"/>
  <c r="L26" i="9" s="1"/>
  <c r="M26" i="9" s="1"/>
  <c r="G47" i="9"/>
  <c r="L47" i="9" s="1"/>
  <c r="M47" i="9" s="1"/>
  <c r="G43" i="9"/>
  <c r="L43" i="9" s="1"/>
  <c r="M43" i="9" s="1"/>
  <c r="G23" i="9"/>
  <c r="L23" i="9" s="1"/>
  <c r="M23" i="9" s="1"/>
  <c r="G18" i="9"/>
  <c r="L18" i="9" s="1"/>
  <c r="M18" i="9" s="1"/>
  <c r="G55" i="9"/>
  <c r="L55" i="9" s="1"/>
  <c r="M55" i="9" s="1"/>
  <c r="G39" i="9"/>
  <c r="L39" i="9" s="1"/>
  <c r="M39" i="9" s="1"/>
  <c r="O17" i="9"/>
  <c r="U17" i="9" s="1"/>
  <c r="W17" i="9" s="1"/>
  <c r="X17" i="9" s="1"/>
  <c r="G16" i="9"/>
  <c r="L16" i="9" s="1"/>
  <c r="M16" i="9" s="1"/>
  <c r="O16" i="9"/>
  <c r="U16" i="9" s="1"/>
  <c r="W16" i="9" s="1"/>
  <c r="X16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IFIC</author>
  </authors>
  <commentList>
    <comment ref="V1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opmerking: gebaseerd op de arbeidstijd aan 100%</t>
        </r>
      </text>
    </comment>
    <comment ref="A22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opmerking: een voltijdse betrekking is 38u. Indien een werknemer een arbeidsovereenkomst heeft van 40 uren per week, maar met een bijkomende dag inhaalrust per maand,vul dan 38u in.</t>
        </r>
      </text>
    </comment>
  </commentList>
</comments>
</file>

<file path=xl/sharedStrings.xml><?xml version="1.0" encoding="utf-8"?>
<sst xmlns="http://schemas.openxmlformats.org/spreadsheetml/2006/main" count="677" uniqueCount="385">
  <si>
    <t>Barema / Anc</t>
  </si>
  <si>
    <t>1.12</t>
  </si>
  <si>
    <t>1.14</t>
  </si>
  <si>
    <t>1.16</t>
  </si>
  <si>
    <t>1.18</t>
  </si>
  <si>
    <t>1.20</t>
  </si>
  <si>
    <t>1.22</t>
  </si>
  <si>
    <t>1.24</t>
  </si>
  <si>
    <t>1.26</t>
  </si>
  <si>
    <t>1.30</t>
  </si>
  <si>
    <t>1.22-1.30</t>
  </si>
  <si>
    <t>1.31</t>
  </si>
  <si>
    <t>1.34</t>
  </si>
  <si>
    <t>1.35</t>
  </si>
  <si>
    <t>1.37</t>
  </si>
  <si>
    <t>1.38</t>
  </si>
  <si>
    <t>1.39</t>
  </si>
  <si>
    <t>1.40</t>
  </si>
  <si>
    <t>1.40-1.57</t>
  </si>
  <si>
    <t>1.43-1.55</t>
  </si>
  <si>
    <t>1.42</t>
  </si>
  <si>
    <t>1.43</t>
  </si>
  <si>
    <t>1.45</t>
  </si>
  <si>
    <t>1.46</t>
  </si>
  <si>
    <t>1.47</t>
  </si>
  <si>
    <t>1.49</t>
  </si>
  <si>
    <t>1.50</t>
  </si>
  <si>
    <t>1.53</t>
  </si>
  <si>
    <t>1.54</t>
  </si>
  <si>
    <t>1.55</t>
  </si>
  <si>
    <t>1.57</t>
  </si>
  <si>
    <t>1.55-1.61-1.77</t>
  </si>
  <si>
    <t>1.55-1.61-1.77+2j</t>
  </si>
  <si>
    <t>1.58</t>
  </si>
  <si>
    <t>1.59</t>
  </si>
  <si>
    <t>1.60</t>
  </si>
  <si>
    <t>1.61</t>
  </si>
  <si>
    <t>1.61-1.77</t>
  </si>
  <si>
    <t>1.62</t>
  </si>
  <si>
    <t>1.63</t>
  </si>
  <si>
    <t>1.66</t>
  </si>
  <si>
    <t>1.67</t>
  </si>
  <si>
    <t>1.75</t>
  </si>
  <si>
    <t>1.77</t>
  </si>
  <si>
    <t>1.78</t>
  </si>
  <si>
    <t>1.78S</t>
  </si>
  <si>
    <t>1.79</t>
  </si>
  <si>
    <t>1.80</t>
  </si>
  <si>
    <t>1.81</t>
  </si>
  <si>
    <t>1.82</t>
  </si>
  <si>
    <t>1.85</t>
  </si>
  <si>
    <t>1.86</t>
  </si>
  <si>
    <t>1.87</t>
  </si>
  <si>
    <t>1.88</t>
  </si>
  <si>
    <t>1.89</t>
  </si>
  <si>
    <t>1.90</t>
  </si>
  <si>
    <t>1.95</t>
  </si>
  <si>
    <t>1.94</t>
  </si>
  <si>
    <t>1.93</t>
  </si>
  <si>
    <t>1.92</t>
  </si>
  <si>
    <t>1.91</t>
  </si>
  <si>
    <t>1.96</t>
  </si>
  <si>
    <t>1.97</t>
  </si>
  <si>
    <t>1.98</t>
  </si>
  <si>
    <t>1.99</t>
  </si>
  <si>
    <t>1.00</t>
  </si>
  <si>
    <t>1.01</t>
  </si>
  <si>
    <t>Annuel</t>
  </si>
  <si>
    <t>Mensuel</t>
  </si>
  <si>
    <t>Barèmes / ANC</t>
  </si>
  <si>
    <t>14B</t>
  </si>
  <si>
    <t>code</t>
  </si>
  <si>
    <t>Catégorie</t>
  </si>
  <si>
    <t>Allocation foyer</t>
  </si>
  <si>
    <t>Allocation résidence</t>
  </si>
  <si>
    <t>Supplément de fonction sectoriel</t>
  </si>
  <si>
    <t xml:space="preserve">Complément de fonction sectoriel </t>
  </si>
  <si>
    <t>Catégorie fonction 1</t>
  </si>
  <si>
    <t>Catégorie fonction 2</t>
  </si>
  <si>
    <t>Catégorie fonction 3</t>
  </si>
  <si>
    <t xml:space="preserve">Régle à appliquer </t>
  </si>
  <si>
    <t>Seuil pour fonction hybride</t>
  </si>
  <si>
    <t>F1</t>
  </si>
  <si>
    <t>F2</t>
  </si>
  <si>
    <t>F3</t>
  </si>
  <si>
    <t>Barème cible</t>
  </si>
  <si>
    <t>Barème de départ</t>
  </si>
  <si>
    <t>Delta</t>
  </si>
  <si>
    <t>Fonction 1</t>
  </si>
  <si>
    <t>Fonction 2</t>
  </si>
  <si>
    <t>Fonction 3</t>
  </si>
  <si>
    <t>ordre categories</t>
  </si>
  <si>
    <t>Programmeur</t>
  </si>
  <si>
    <t>Ambulancier</t>
  </si>
  <si>
    <t>Titre</t>
  </si>
  <si>
    <t>Fonctionsdif</t>
  </si>
  <si>
    <t>compl</t>
  </si>
  <si>
    <t>330.01.20 - Ouderenzorg</t>
  </si>
  <si>
    <t>330.01.41 - Reva</t>
  </si>
  <si>
    <t>secteur</t>
  </si>
  <si>
    <t>CP1</t>
  </si>
  <si>
    <t>CP2</t>
  </si>
  <si>
    <t>330.01.51 - IBW</t>
  </si>
  <si>
    <t>330.01.10 - Cat ziekenhuizen en PVT's</t>
  </si>
  <si>
    <t>Salaire minimum</t>
  </si>
  <si>
    <t>Temps de travail</t>
  </si>
  <si>
    <t>Regle salaire minimum</t>
  </si>
  <si>
    <t>Fonctionsdifreg</t>
  </si>
  <si>
    <t>niveauformation</t>
  </si>
  <si>
    <t>affichage CP</t>
  </si>
  <si>
    <t>affichage secteur</t>
  </si>
  <si>
    <t>Departementsverantwoordelijke Administratie en Financiën</t>
  </si>
  <si>
    <t xml:space="preserve">Dienstverantwoordelijke Administratie </t>
  </si>
  <si>
    <t>Adjunct-Dienstverantwoordelijke Administratie</t>
  </si>
  <si>
    <t>Juridisch Stafmedewerker</t>
  </si>
  <si>
    <t>Kwaliteitscoördinator</t>
  </si>
  <si>
    <t>Verantwoordelijke Kwaliteit Bloedtransfusiecentrum</t>
  </si>
  <si>
    <t>Stafmedewerker Communicatie</t>
  </si>
  <si>
    <t>Teamverantwoordelijke administratie</t>
  </si>
  <si>
    <t>Directiesecretaris</t>
  </si>
  <si>
    <t>Bediende Medische Registratie</t>
  </si>
  <si>
    <t>Medewerker Kwaliteit Bloedtransfusiecentrum</t>
  </si>
  <si>
    <t>Secretaris op een Dienst of Departement</t>
  </si>
  <si>
    <t>Medewerker Onthaal Wijkgezondheidscentrum</t>
  </si>
  <si>
    <t>Medewerker Onthaal / Receptie / Telefonie</t>
  </si>
  <si>
    <t>Medisch Secretaris</t>
  </si>
  <si>
    <t>Medewerker Opname</t>
  </si>
  <si>
    <t>Medewerker Permanentiedienst</t>
  </si>
  <si>
    <t>Administratief Bediende</t>
  </si>
  <si>
    <t>Administratief Medewerker Archief</t>
  </si>
  <si>
    <t>Administratieve Hulp Secretariaat</t>
  </si>
  <si>
    <t>Bloeddonor Werver</t>
  </si>
  <si>
    <t>Verantwoordelijke Beheer van de Bloeddonoren</t>
  </si>
  <si>
    <t>Administratief Bediende in de Raadpleging</t>
  </si>
  <si>
    <t>Hoofdboekhouder</t>
  </si>
  <si>
    <t xml:space="preserve">Dienstverantwoordelijke Facturatie  </t>
  </si>
  <si>
    <t>Dienstverantwoordelijke Klachtendienst</t>
  </si>
  <si>
    <t>Adjunct-Hoofdboekhouder</t>
  </si>
  <si>
    <t>Adjunct-Dienstverantwoordelijke Facturatie</t>
  </si>
  <si>
    <t>Adjunct-Dienstverantwoordelijke Klachtendienst</t>
  </si>
  <si>
    <t>Stafmedewerker Budgetbeheer</t>
  </si>
  <si>
    <t>Boekhouder</t>
  </si>
  <si>
    <t>Kassier</t>
  </si>
  <si>
    <t>Medewerker Klachtendienst</t>
  </si>
  <si>
    <t>Bediende Facturatie</t>
  </si>
  <si>
    <t>Administratief Bediende Zakgeldadministratie</t>
  </si>
  <si>
    <t>Hulp Boekhouder</t>
  </si>
  <si>
    <t>Hulp Facturatie</t>
  </si>
  <si>
    <t>Dienstverantwoordelijke Informatica</t>
  </si>
  <si>
    <t>Ploegverantwoordelijke PC Support</t>
  </si>
  <si>
    <t>Systeembeheerder</t>
  </si>
  <si>
    <t>Analist</t>
  </si>
  <si>
    <t>Netwerkbeheerder</t>
  </si>
  <si>
    <t>Operator</t>
  </si>
  <si>
    <t>Medewerker PC Support</t>
  </si>
  <si>
    <t>Onderhoudsmedewerker PC</t>
  </si>
  <si>
    <t>Verantwoordelijke Personeelsdienst</t>
  </si>
  <si>
    <t>Dienstverantwoordelijke HR Ontwikkeling</t>
  </si>
  <si>
    <t>Dienstverantwoordelijke Personeelsadministratie</t>
  </si>
  <si>
    <t>Stafmedewerker Vorming</t>
  </si>
  <si>
    <t>Gespecialiseerd Medewerker HR Ontwikkeling</t>
  </si>
  <si>
    <t>Gespecialiseerd Medewerker Personeelsadministratie</t>
  </si>
  <si>
    <t>Medewerker HR Ontwikkeling</t>
  </si>
  <si>
    <t>Medewerker Personeelsadministratie</t>
  </si>
  <si>
    <t>Departementsverantwoordelijke Hoteldiensten</t>
  </si>
  <si>
    <t>Dienstverantwoordelijke Huishoudelijk Onderhoud</t>
  </si>
  <si>
    <t>Adjunct-Dienstverantwoordelijke Huishoudelijk Onderhoud</t>
  </si>
  <si>
    <t>Voorwerker</t>
  </si>
  <si>
    <t>Chauffeur Patiëntenvervoer</t>
  </si>
  <si>
    <t>Kapper</t>
  </si>
  <si>
    <t>Schoonmaker</t>
  </si>
  <si>
    <t>Naaier</t>
  </si>
  <si>
    <t>Medewerker Wasserij</t>
  </si>
  <si>
    <t xml:space="preserve">Chauffeur </t>
  </si>
  <si>
    <t>Verantwoordelijke Technisch Departement</t>
  </si>
  <si>
    <t>Dienstverantwoordelijke Technische Dienst</t>
  </si>
  <si>
    <t>Preventieadviseur - Dienstverantwoordelijke</t>
  </si>
  <si>
    <t xml:space="preserve">Preventieadviseur - Adjunct-Dienstverantwoordelijke </t>
  </si>
  <si>
    <t>Stafmedewerker Gebouwenbeheer</t>
  </si>
  <si>
    <t>Ploegverantwoordelijke Technische Dienst</t>
  </si>
  <si>
    <t>Gespecialiseerd Vakman</t>
  </si>
  <si>
    <t>Biotechnicus</t>
  </si>
  <si>
    <t xml:space="preserve">Vakman  </t>
  </si>
  <si>
    <t>Polyvalent Medewerker Technisch Onderhoud</t>
  </si>
  <si>
    <t>Bewaker</t>
  </si>
  <si>
    <t>Tuinman</t>
  </si>
  <si>
    <t>Hulpvakman</t>
  </si>
  <si>
    <t>Onderhoudsmedewerker</t>
  </si>
  <si>
    <t>Dienstverantwoordelijke Aankoop</t>
  </si>
  <si>
    <t>Dienstverantwoordelijke Magazijn</t>
  </si>
  <si>
    <t>Adjunct-Dienstverantwoordelijke Aankoop</t>
  </si>
  <si>
    <t>Adjunct-Dienstverantwoordelijke Magazijn</t>
  </si>
  <si>
    <t>Aankoper</t>
  </si>
  <si>
    <t>Administratief Medewerker Aankoop</t>
  </si>
  <si>
    <t>Magazijnier</t>
  </si>
  <si>
    <t>Medewerker Economaat</t>
  </si>
  <si>
    <t>Hulpmagazijnier</t>
  </si>
  <si>
    <t>Dienstverantwoordelijke Voeding</t>
  </si>
  <si>
    <t>Chef-Kok</t>
  </si>
  <si>
    <t>Kok</t>
  </si>
  <si>
    <t>Medewerker Restaurant/Cafetaria</t>
  </si>
  <si>
    <t>Hulpkok</t>
  </si>
  <si>
    <t>Keukenhulp</t>
  </si>
  <si>
    <t>Hoofdapotheker</t>
  </si>
  <si>
    <t>Adjunct-Hoofdapotheker</t>
  </si>
  <si>
    <t>Ziekenhuisapotheker</t>
  </si>
  <si>
    <t xml:space="preserve">Magazijnier Apotheek
</t>
  </si>
  <si>
    <t>Farmaceutisch-technisch Assistent</t>
  </si>
  <si>
    <t>Medewerker Distributie Apotheek</t>
  </si>
  <si>
    <t>Hulp in de Apotheek</t>
  </si>
  <si>
    <t>Hoofdtechnoloog Medisch Laboratorium</t>
  </si>
  <si>
    <t>Adjunct-Hoofdtechnoloog Medisch Laboratorium</t>
  </si>
  <si>
    <t>Kwaliteitscoördinator Laboratorium</t>
  </si>
  <si>
    <t xml:space="preserve">Technoloog Medisch Laboratorium </t>
  </si>
  <si>
    <t>Medewerker Ontvangst Stalen en Verdeling</t>
  </si>
  <si>
    <t>Prikker</t>
  </si>
  <si>
    <t>Hulp-Laborant</t>
  </si>
  <si>
    <t>Dienstverantwoordelijke Medisch Technische Dienst</t>
  </si>
  <si>
    <t>Diensthoofd Fysici</t>
  </si>
  <si>
    <t>Diensthoofd Centrale Sterilisatie Afdeling</t>
  </si>
  <si>
    <t>Fysicus</t>
  </si>
  <si>
    <t>Technoloog Medische Beeldvorming</t>
  </si>
  <si>
    <t>Technicus Medisch Technische Dienst</t>
  </si>
  <si>
    <t>Medewerker Centrale Sterilisatie</t>
  </si>
  <si>
    <t>Dienstverantwoordelijke Paramedische Diensten</t>
  </si>
  <si>
    <t>Dienstverantwoordelijke Kinesitherapie</t>
  </si>
  <si>
    <t>Dienstverantwoordelijke Ergotherapie</t>
  </si>
  <si>
    <t>Dienstverantwoordelijke Logopedie</t>
  </si>
  <si>
    <t>Dienstverantwoordelijke Diëtiek</t>
  </si>
  <si>
    <t xml:space="preserve">Dienstverantwoordelijke Animatie  </t>
  </si>
  <si>
    <t>Coördinator Bewegingstherapeuten</t>
  </si>
  <si>
    <t>Therapeutisch Coördinator</t>
  </si>
  <si>
    <t>Kinesitherapeut</t>
  </si>
  <si>
    <t>Ergotherapeut</t>
  </si>
  <si>
    <t>Logopedist</t>
  </si>
  <si>
    <t>Diëtist</t>
  </si>
  <si>
    <t>Animator</t>
  </si>
  <si>
    <t>Activiteitenbegeleider</t>
  </si>
  <si>
    <t>Animator in de Residentiële Ouderenzorg</t>
  </si>
  <si>
    <t>Pedicure</t>
  </si>
  <si>
    <t>Bewegingstherapeut</t>
  </si>
  <si>
    <t>Audioloog</t>
  </si>
  <si>
    <t>Kinesitherapeut Wijkgezondheidscentrum</t>
  </si>
  <si>
    <t>Dienstverantwoordelijke Psychologische Dienst</t>
  </si>
  <si>
    <t>Dienstverantwoordelijke Spirituele Begeleiding</t>
  </si>
  <si>
    <t xml:space="preserve">Dienstverantwoordelijke Sociale Dienst </t>
  </si>
  <si>
    <t>Adjunct-Dienstverantwoordelijke Sociale Dienst</t>
  </si>
  <si>
    <t xml:space="preserve">Psycholoog </t>
  </si>
  <si>
    <t>Psychologisch Assistent</t>
  </si>
  <si>
    <t>Spiritueel Begeleider</t>
  </si>
  <si>
    <t>Medewerker Sociale Dienst</t>
  </si>
  <si>
    <t>Medewerker Sociale Dienst - Revalidatie</t>
  </si>
  <si>
    <t>Medewerker Sociale Dienst - Wijkgezondheidscentrum</t>
  </si>
  <si>
    <t>Medewerker Sociale Dienst in een Psychiatrische Eenheid / Centrum</t>
  </si>
  <si>
    <t>Medewerker Sociale Dienst in de Residentiële Ouderenzorg</t>
  </si>
  <si>
    <t>Bemiddelaar</t>
  </si>
  <si>
    <t>Intercultureel Bemiddelaar</t>
  </si>
  <si>
    <t>Ontslagmanager</t>
  </si>
  <si>
    <t>Gezondheidspromotor Wijkgezondheidscentrum</t>
  </si>
  <si>
    <t>Verantwoordelijke Vrijwilligers</t>
  </si>
  <si>
    <t>Verpleegkundige - Diensthoofd</t>
  </si>
  <si>
    <t>Stafmedewerker Zorgbeleid</t>
  </si>
  <si>
    <t>Verpleegkundige Eerste Verantwoordelijke</t>
  </si>
  <si>
    <t>Logistiek Medewerker in een verpleeg- of verblijfseenheid</t>
  </si>
  <si>
    <t>Medewerker Intern Patiëntenvervoer</t>
  </si>
  <si>
    <t>Begeleider Verpleegkundige Intreders, Herintreders en Stagiaires</t>
  </si>
  <si>
    <t>Hoofdverpleegkundige - Coördinator</t>
  </si>
  <si>
    <t xml:space="preserve">Hoofdverpleegkundige Ziekenhuis </t>
  </si>
  <si>
    <t>Hoofdvroedkundige</t>
  </si>
  <si>
    <t>Hoofdverpleegkundige Ziekenhuis (kleine afdeling)</t>
  </si>
  <si>
    <t>Verantwoordelijke Intern Patiëntentransport</t>
  </si>
  <si>
    <t>Adjunct Hoofdverpleegkundige Ziekenhuis</t>
  </si>
  <si>
    <t>Adjunct-Hoofdvroedkundige</t>
  </si>
  <si>
    <t>Referentieverpleegkundige</t>
  </si>
  <si>
    <t>Verpleegkundige Ziekenhuishygiënist</t>
  </si>
  <si>
    <t>Studieverpleegkundige</t>
  </si>
  <si>
    <t xml:space="preserve">Spoedverpleegkundige </t>
  </si>
  <si>
    <t>Verpleegkundige Intensieve Zorgen</t>
  </si>
  <si>
    <t>Referentieverpleegkundige binnen dienst/afdeling</t>
  </si>
  <si>
    <t xml:space="preserve">MUG Verpleegkundige </t>
  </si>
  <si>
    <t>Verpleegkundige Operatiekwartier</t>
  </si>
  <si>
    <t>Verpleegkundige Intensieve Neonatale Zorgen</t>
  </si>
  <si>
    <t xml:space="preserve">Verpleegkundige Ziekenhuis </t>
  </si>
  <si>
    <t>Vroedkundige</t>
  </si>
  <si>
    <t>Zorgkundige Ziekenhuis</t>
  </si>
  <si>
    <t>Transplantcoördinator</t>
  </si>
  <si>
    <t>Verpleegkundige Educator Diabetologie</t>
  </si>
  <si>
    <t>Vroedkundige Postpartum</t>
  </si>
  <si>
    <t>Verpleegkundige in de raadpleging</t>
  </si>
  <si>
    <t>Kinderverzorgende</t>
  </si>
  <si>
    <t>Bediende Mortuarium</t>
  </si>
  <si>
    <t>Gipsverpleegkundige</t>
  </si>
  <si>
    <t>Verpleegkundige Oncologisch Dagziekenhuis</t>
  </si>
  <si>
    <t>Verpleegkundige in een Oncologische Afdeling</t>
  </si>
  <si>
    <t>Verpleegkundige Hemodialyse</t>
  </si>
  <si>
    <t>Verpleegkundige Palliatieve Zorg</t>
  </si>
  <si>
    <t>Verpleegkundige Geriatrie</t>
  </si>
  <si>
    <t>Verpleegkundige Pediatrie</t>
  </si>
  <si>
    <t>Hoofdverpleegkundige in een Psychiatrische Eenheid/Centrum</t>
  </si>
  <si>
    <t>Coördinator Beschut Wonen</t>
  </si>
  <si>
    <t>Adjunct-Hoofdverpleegkundige in een Psychiatrische Eenheid/Centrum</t>
  </si>
  <si>
    <t>Verpleegkundige in een Psychiatrische Eenheid/Centrum</t>
  </si>
  <si>
    <t>Begeleider Beschut Wonen</t>
  </si>
  <si>
    <t>Zorgkundige in een Psychiatrische Eenheid/Centrum</t>
  </si>
  <si>
    <t>Opvoeder / Begeleider in een Psychiatrische Eenheid/Centrum</t>
  </si>
  <si>
    <t>Hoofdverpleegkundige Residentiële Ouderenzorg</t>
  </si>
  <si>
    <t xml:space="preserve">Adjunct-Hoofdverpleegkundige Residentiële Ouderenzorg </t>
  </si>
  <si>
    <t>Verpleegkundige Residentiële Ouderenzorg</t>
  </si>
  <si>
    <t>Begeleider Genormaliseerd Wonen</t>
  </si>
  <si>
    <t>Zorgkundige Residentiële Ouderenzorg</t>
  </si>
  <si>
    <t>Hoofdverpleegkundige Thuisverpleging</t>
  </si>
  <si>
    <t>Adjunct-Hoofdverpleegkundige Thuisverpleging</t>
  </si>
  <si>
    <t>Referentieverpleegkundige Thuisverpleging</t>
  </si>
  <si>
    <t>Psychiatrisch Verpleegkundige in de Thuiscontext</t>
  </si>
  <si>
    <t>Verpleegkundige Educator Diabetologie Thuisverpleging</t>
  </si>
  <si>
    <t>Verpleegkundige Thuisverpleging</t>
  </si>
  <si>
    <t>Zorgkundige Thuisverpleging</t>
  </si>
  <si>
    <t>Huisarts Wijkgezondheidscentrum</t>
  </si>
  <si>
    <t>Algemeen Coördinator Wijkgezondheidscentrum</t>
  </si>
  <si>
    <t>Zorgcoördinator Wijkgezondheidscentrum</t>
  </si>
  <si>
    <t>Verpleegkundige Wijkgezondheidscentrum</t>
  </si>
  <si>
    <t>Zorgkundige Wijkgezondheidscentrum</t>
  </si>
  <si>
    <t>Hoofdverpleegkundige Bloedtransfusiecentrum</t>
  </si>
  <si>
    <t>Adjunct-Hoofdverpleegkundige Bloedtransfusiecentrum</t>
  </si>
  <si>
    <t>Ploegverantwoordelijke Verpleegkundige Bloedtransfusiecentrum</t>
  </si>
  <si>
    <t>Verpleegkundige Bloedtransfusiecentrum</t>
  </si>
  <si>
    <t>Sector</t>
  </si>
  <si>
    <t>Ontbrekend</t>
  </si>
  <si>
    <t>Nummer paritair comité</t>
  </si>
  <si>
    <t>Doelbarema</t>
  </si>
  <si>
    <t>Haardtoelage</t>
  </si>
  <si>
    <t>Standplaatstoelage</t>
  </si>
  <si>
    <t>Functietoeslag (4%-8%-12%)</t>
  </si>
  <si>
    <t>Functiecomplement (vast bedrag vanaf 18 jaar)</t>
  </si>
  <si>
    <t>Recht op een BBT/BBK premie</t>
  </si>
  <si>
    <t>Contractuele arbeidstijd in uren per week</t>
  </si>
  <si>
    <t>In % van maandloon</t>
  </si>
  <si>
    <t>In Euro (!!! Bedrag voor 1 VTE)</t>
  </si>
  <si>
    <t>IFIC code functie 1</t>
  </si>
  <si>
    <t>IFIC code functie 2</t>
  </si>
  <si>
    <t>IFIC code functie 3</t>
  </si>
  <si>
    <t>% arbeidstijd functie 1</t>
  </si>
  <si>
    <t>% arbeidstijd functie 2</t>
  </si>
  <si>
    <t>Toegewezen categorie aan ontbrekende functie</t>
  </si>
  <si>
    <t>Jaren baremieke anciënniteit</t>
  </si>
  <si>
    <t xml:space="preserve">Geef een categorie aan </t>
  </si>
  <si>
    <t>Federale privésectoren</t>
  </si>
  <si>
    <t>Vlaamse geregionaliseerde sectoren</t>
  </si>
  <si>
    <t>Niet van toepassing</t>
  </si>
  <si>
    <t>&lt; Bachelor</t>
  </si>
  <si>
    <t>Geef een sector aan</t>
  </si>
  <si>
    <t>Geef het PC num aan</t>
  </si>
  <si>
    <t>Ontbrenkende functie; geef de categorie hieronder aan</t>
  </si>
  <si>
    <t>Ja</t>
  </si>
  <si>
    <t>Nee</t>
  </si>
  <si>
    <t>Geen</t>
  </si>
  <si>
    <t>BBT</t>
  </si>
  <si>
    <t>BBK</t>
  </si>
  <si>
    <t>lijsten</t>
  </si>
  <si>
    <t>Bruto maandbedragen</t>
  </si>
  <si>
    <t>Bachelor of +</t>
  </si>
  <si>
    <t>Vaste niet-sectorale premies geïntegreerd in het startbarema</t>
  </si>
  <si>
    <t>Gelieve het opleidingsniveau aan te geven</t>
  </si>
  <si>
    <t>BI</t>
  </si>
  <si>
    <t>Verpleegkundige mid-care</t>
  </si>
  <si>
    <t>Verpleegkundige ontwaakzaal</t>
  </si>
  <si>
    <t>Verpleegkundige/Opvoeder/Medewerker mobiele equipes in de psychiatrische zorg</t>
  </si>
  <si>
    <t>Oud barema PC 330</t>
  </si>
  <si>
    <t>Basisloonschaal</t>
  </si>
  <si>
    <r>
      <t xml:space="preserve">!!! </t>
    </r>
    <r>
      <rPr>
        <u/>
        <sz val="11"/>
        <rFont val="Arial"/>
        <family val="2"/>
      </rPr>
      <t>Opgelet:</t>
    </r>
    <r>
      <rPr>
        <sz val="10"/>
        <rFont val="Arial"/>
        <family val="2"/>
      </rPr>
      <t xml:space="preserve"> u moet een sector en (indien nodig) een PC-nummer aangeven</t>
    </r>
  </si>
  <si>
    <t>% arbeidstijd functie 3</t>
  </si>
  <si>
    <t>Uurloon- IFIC barema (bruto)</t>
  </si>
  <si>
    <t>Oud barema PC 330 
(bruto maandelijks)</t>
  </si>
  <si>
    <r>
      <t>Doelbarema</t>
    </r>
    <r>
      <rPr>
        <b/>
        <sz val="10"/>
        <color rgb="FFFF0000"/>
        <rFont val="Arial"/>
        <family val="2"/>
      </rPr>
      <t xml:space="preserve"> 
</t>
    </r>
    <r>
      <rPr>
        <b/>
        <sz val="10"/>
        <rFont val="Arial"/>
        <family val="2"/>
      </rPr>
      <t>(bruto maandelijks)</t>
    </r>
  </si>
  <si>
    <t>index 01/01/2023</t>
  </si>
  <si>
    <t>Barèmes-cible au 01/10/2023 - Rang d'index 10</t>
  </si>
  <si>
    <t>Calcul Delta Ific barème CIBLE</t>
  </si>
  <si>
    <t xml:space="preserve">Delta Ific DOEL   barema </t>
  </si>
  <si>
    <t>Oud uurloon barema PC 330 (bruto)</t>
  </si>
  <si>
    <t>Calcul Delta salaire horaire CIBLE</t>
  </si>
  <si>
    <t>Delta uurloon  DOEL</t>
  </si>
  <si>
    <t>Bedrag maandelijkse Delta</t>
  </si>
  <si>
    <t>Bedrag delta uurloon</t>
  </si>
  <si>
    <t>IFIC-calculator - 31/12/23. De index van november 2023 is opgenomen in de calculator. 
Niet-geïndexeerde maanden worden automatisch berekend in de afrekening 2023.</t>
  </si>
  <si>
    <t>Selecteer "delta's berekend met de calculator van 2023" als je de delta's gebruikt die berekend met deze calculator zijn.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</si>
</sst>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,##0.00000"/>
    <numFmt numFmtId="166" formatCode="#\ ##0.00"/>
    <numFmt numFmtId="167" formatCode="0.0000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sz val="10"/>
      <color theme="6" tint="-0.249977111117893"/>
      <name val="Calibri"/>
      <family val="2"/>
    </font>
    <font>
      <b/>
      <sz val="12"/>
      <color indexed="9"/>
      <name val="Calibri"/>
      <family val="2"/>
    </font>
    <font>
      <sz val="9"/>
      <color indexed="9"/>
      <name val="Calibri"/>
      <family val="2"/>
    </font>
    <font>
      <b/>
      <sz val="12"/>
      <color theme="6" tint="-0.249977111117893"/>
      <name val="Calibri"/>
      <family val="2"/>
    </font>
    <font>
      <sz val="9"/>
      <color theme="6" tint="-0.249977111117893"/>
      <name val="Calibri"/>
      <family val="2"/>
    </font>
    <font>
      <b/>
      <sz val="12"/>
      <color theme="0"/>
      <name val="Calibri"/>
      <family val="2"/>
    </font>
    <font>
      <sz val="10"/>
      <color theme="0" tint="-0.249977111117893"/>
      <name val="Calibri"/>
      <family val="2"/>
    </font>
    <font>
      <sz val="12"/>
      <color theme="1"/>
      <name val="Calibri"/>
      <family val="2"/>
      <scheme val="minor"/>
    </font>
    <font>
      <b/>
      <sz val="10"/>
      <color indexed="72"/>
      <name val="Verdana"/>
      <family val="2"/>
    </font>
    <font>
      <b/>
      <sz val="14"/>
      <name val="Calibri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10"/>
      <color theme="5" tint="-0.249977111117893"/>
      <name val="Arial"/>
      <family val="2"/>
    </font>
    <font>
      <sz val="10"/>
      <color rgb="FFC0000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9" fontId="2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4" fontId="0" fillId="0" borderId="0" xfId="0" applyNumberFormat="1"/>
    <xf numFmtId="9" fontId="0" fillId="0" borderId="0" xfId="0" applyNumberFormat="1"/>
    <xf numFmtId="164" fontId="0" fillId="2" borderId="1" xfId="0" applyNumberFormat="1" applyFill="1" applyBorder="1"/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0" fillId="0" borderId="0" xfId="0" applyNumberFormat="1"/>
    <xf numFmtId="0" fontId="15" fillId="0" borderId="0" xfId="1" applyFont="1" applyAlignment="1">
      <alignment horizontal="center" vertical="top"/>
    </xf>
    <xf numFmtId="0" fontId="14" fillId="0" borderId="0" xfId="1" applyAlignment="1">
      <alignment horizontal="center" vertical="top"/>
    </xf>
    <xf numFmtId="0" fontId="0" fillId="0" borderId="0" xfId="1" applyFont="1" applyAlignment="1">
      <alignment horizontal="center" vertical="top"/>
    </xf>
    <xf numFmtId="0" fontId="0" fillId="0" borderId="0" xfId="1" quotePrefix="1" applyFont="1" applyAlignment="1">
      <alignment horizontal="center" vertical="top" wrapText="1"/>
    </xf>
    <xf numFmtId="0" fontId="14" fillId="0" borderId="0" xfId="1" applyAlignment="1">
      <alignment horizontal="center"/>
    </xf>
    <xf numFmtId="0" fontId="14" fillId="0" borderId="0" xfId="1" applyAlignment="1">
      <alignment wrapText="1"/>
    </xf>
    <xf numFmtId="3" fontId="1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0" fontId="0" fillId="0" borderId="1" xfId="0" applyBorder="1"/>
    <xf numFmtId="9" fontId="0" fillId="2" borderId="1" xfId="0" applyNumberFormat="1" applyFill="1" applyBorder="1"/>
    <xf numFmtId="0" fontId="17" fillId="0" borderId="0" xfId="0" applyFont="1"/>
    <xf numFmtId="0" fontId="17" fillId="0" borderId="0" xfId="0" applyFont="1" applyAlignment="1">
      <alignment horizontal="right"/>
    </xf>
    <xf numFmtId="0" fontId="18" fillId="0" borderId="0" xfId="0" applyFont="1"/>
    <xf numFmtId="0" fontId="19" fillId="0" borderId="0" xfId="0" applyFont="1" applyAlignment="1">
      <alignment horizontal="right"/>
    </xf>
    <xf numFmtId="0" fontId="20" fillId="0" borderId="0" xfId="0" applyFont="1"/>
    <xf numFmtId="0" fontId="0" fillId="5" borderId="0" xfId="0" applyFill="1"/>
    <xf numFmtId="9" fontId="0" fillId="0" borderId="1" xfId="0" applyNumberFormat="1" applyBorder="1"/>
    <xf numFmtId="0" fontId="21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1" fontId="0" fillId="0" borderId="1" xfId="2" applyNumberFormat="1" applyFont="1" applyBorder="1"/>
    <xf numFmtId="0" fontId="0" fillId="6" borderId="1" xfId="0" applyFill="1" applyBorder="1"/>
    <xf numFmtId="0" fontId="18" fillId="7" borderId="0" xfId="0" applyFont="1" applyFill="1"/>
    <xf numFmtId="164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2" fontId="0" fillId="0" borderId="0" xfId="0" applyNumberFormat="1"/>
    <xf numFmtId="0" fontId="0" fillId="0" borderId="0" xfId="0" quotePrefix="1"/>
    <xf numFmtId="0" fontId="18" fillId="7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6" borderId="1" xfId="0" applyFill="1" applyBorder="1" applyAlignment="1">
      <alignment horizontal="left" vertical="center"/>
    </xf>
    <xf numFmtId="10" fontId="0" fillId="0" borderId="1" xfId="0" applyNumberFormat="1" applyBorder="1"/>
    <xf numFmtId="0" fontId="15" fillId="0" borderId="0" xfId="1" applyFont="1" applyAlignment="1">
      <alignment horizontal="left" vertical="top"/>
    </xf>
    <xf numFmtId="0" fontId="1" fillId="0" borderId="0" xfId="3" applyProtection="1">
      <protection hidden="1"/>
    </xf>
    <xf numFmtId="0" fontId="23" fillId="0" borderId="0" xfId="0" applyFont="1"/>
    <xf numFmtId="0" fontId="24" fillId="0" borderId="0" xfId="0" applyFont="1" applyAlignment="1">
      <alignment horizontal="left" indent="2"/>
    </xf>
    <xf numFmtId="0" fontId="25" fillId="0" borderId="0" xfId="0" applyFont="1"/>
    <xf numFmtId="0" fontId="0" fillId="8" borderId="1" xfId="0" applyFill="1" applyBorder="1"/>
    <xf numFmtId="0" fontId="21" fillId="0" borderId="0" xfId="0" applyFont="1"/>
    <xf numFmtId="0" fontId="26" fillId="0" borderId="0" xfId="0" applyFont="1"/>
    <xf numFmtId="0" fontId="0" fillId="8" borderId="0" xfId="0" applyFill="1"/>
    <xf numFmtId="0" fontId="14" fillId="8" borderId="0" xfId="1" applyFill="1" applyAlignment="1">
      <alignment horizontal="left"/>
    </xf>
    <xf numFmtId="10" fontId="0" fillId="10" borderId="1" xfId="0" applyNumberFormat="1" applyFill="1" applyBorder="1"/>
    <xf numFmtId="164" fontId="0" fillId="10" borderId="1" xfId="0" applyNumberFormat="1" applyFill="1" applyBorder="1"/>
    <xf numFmtId="0" fontId="0" fillId="11" borderId="0" xfId="0" applyFill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/>
    <xf numFmtId="0" fontId="0" fillId="0" borderId="0" xfId="0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6" fontId="0" fillId="13" borderId="1" xfId="0" applyNumberFormat="1" applyFill="1" applyBorder="1"/>
    <xf numFmtId="166" fontId="17" fillId="14" borderId="1" xfId="0" applyNumberFormat="1" applyFont="1" applyFill="1" applyBorder="1"/>
    <xf numFmtId="0" fontId="0" fillId="6" borderId="5" xfId="0" applyFill="1" applyBorder="1"/>
    <xf numFmtId="0" fontId="0" fillId="6" borderId="0" xfId="0" applyFill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21" fillId="12" borderId="1" xfId="0" applyFont="1" applyFill="1" applyBorder="1" applyAlignment="1">
      <alignment horizontal="center" wrapText="1"/>
    </xf>
    <xf numFmtId="0" fontId="21" fillId="14" borderId="1" xfId="0" applyFont="1" applyFill="1" applyBorder="1" applyAlignment="1">
      <alignment horizontal="center" vertical="center" wrapText="1"/>
    </xf>
    <xf numFmtId="0" fontId="21" fillId="13" borderId="2" xfId="0" applyFont="1" applyFill="1" applyBorder="1" applyAlignment="1">
      <alignment horizontal="center"/>
    </xf>
    <xf numFmtId="0" fontId="21" fillId="13" borderId="3" xfId="0" applyFont="1" applyFill="1" applyBorder="1" applyAlignment="1">
      <alignment horizontal="center"/>
    </xf>
    <xf numFmtId="0" fontId="21" fillId="13" borderId="4" xfId="0" applyFont="1" applyFill="1" applyBorder="1" applyAlignment="1">
      <alignment horizontal="center"/>
    </xf>
    <xf numFmtId="0" fontId="21" fillId="14" borderId="2" xfId="0" applyFont="1" applyFill="1" applyBorder="1" applyAlignment="1">
      <alignment horizontal="center" vertical="center"/>
    </xf>
    <xf numFmtId="0" fontId="21" fillId="14" borderId="3" xfId="0" applyFont="1" applyFill="1" applyBorder="1" applyAlignment="1">
      <alignment horizontal="center" vertical="center"/>
    </xf>
    <xf numFmtId="0" fontId="21" fillId="14" borderId="4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21" fillId="12" borderId="5" xfId="0" applyFont="1" applyFill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center" vertical="center" wrapText="1"/>
    </xf>
    <xf numFmtId="0" fontId="21" fillId="13" borderId="5" xfId="0" applyFont="1" applyFill="1" applyBorder="1" applyAlignment="1">
      <alignment horizontal="center" vertical="center" wrapText="1"/>
    </xf>
    <xf numFmtId="0" fontId="21" fillId="13" borderId="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">
    <cellStyle name="Normaal 2 2" xfId="1" xr:uid="{00000000-0005-0000-0000-000000000000}"/>
    <cellStyle name="Normal" xfId="0" builtinId="0"/>
    <cellStyle name="Normal 2" xfId="3" xr:uid="{00000000-0005-0000-0000-000002000000}"/>
    <cellStyle name="Pourcentage" xfId="2" builtinId="5"/>
  </cellStyles>
  <dxfs count="10">
    <dxf>
      <font>
        <b/>
        <i val="0"/>
      </font>
      <fill>
        <patternFill>
          <bgColor theme="5" tint="0.39994506668294322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63499</xdr:colOff>
      <xdr:row>2</xdr:row>
      <xdr:rowOff>43607</xdr:rowOff>
    </xdr:from>
    <xdr:ext cx="12308418" cy="1755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63499" y="1440607"/>
          <a:ext cx="12308418" cy="175556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l-BE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Dit document heeft als doel om, voor een bepaalde IFIC functie, de evolutie van</a:t>
          </a:r>
          <a:endParaRPr lang="en-BE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enerzijds, de loonschaal volgens het IFIC-doelbarema van de overeenstemmende functiecategorie en,</a:t>
          </a:r>
          <a:endParaRPr lang="en-BE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anderzijds, de loonschaal volgens een « oud barema » van PC 330 (met eventuele toevoeging van een haard- of standplaatstoelage, een functietoeslag of -complement, een BBT/BBK premie of een niet-sectorale premie in € of %)</a:t>
          </a:r>
          <a:endParaRPr lang="en-BE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over de totale loopbaan te vergelijken.</a:t>
          </a:r>
        </a:p>
        <a:p>
          <a:endParaRPr lang="nl-BE" sz="5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BE" sz="10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Gelieve de cellen in het blauw te vervolledigen door één van de opties te selecteren in de drop-downlijst en de grijze cellen aan te vullen met een percentage of een bedrag in €. </a:t>
          </a:r>
          <a:endParaRPr lang="en-BE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0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Indien het « oude barema » dat u wenst toe te passen geen sectoraal barema is, dient u de bedragen hiervan aan te vullen in de loonschaal in de tab "Ander barema" en nadien de laatste optie te kiezen in de lijst van huidige barema's (BI). </a:t>
          </a:r>
          <a:r>
            <a:rPr lang="nl-BE" sz="100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OPGELET</a:t>
          </a:r>
          <a:r>
            <a:rPr lang="nl-BE" sz="10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indien dit het geval is, dient u de optie "Nee" in te geven in de cellen B11, B12, B13 en B14.</a:t>
          </a:r>
        </a:p>
        <a:p>
          <a:endParaRPr lang="en-BE" sz="5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BE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 basis van de ingegeven informatie wordt het IFIC doelbarema berekend en weerge</a:t>
          </a:r>
          <a:r>
            <a:rPr lang="nl-BE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</a:t>
          </a:r>
          <a:r>
            <a:rPr lang="en-BE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ven voor elk anciënniteitsjaar in kolom </a:t>
          </a:r>
          <a:r>
            <a:rPr lang="nl-BE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BE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Kolommen G (maandelijks brutoloon volgens oud barema PC 330) en K (maandelijks brutoloon volgens IFIC doelbarema) houden rekening met de in cel B1</a:t>
          </a:r>
          <a:r>
            <a:rPr lang="fr-BE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 </a:t>
          </a:r>
          <a:r>
            <a:rPr lang="en-BE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aangegeven arbeidstijd. </a:t>
          </a:r>
          <a:r>
            <a:rPr lang="nl-BE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Het uurloon in kolom R is daarentegen berekend op basis van 1 VTE.</a:t>
          </a:r>
          <a:endParaRPr lang="en-BE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BE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42333</xdr:colOff>
      <xdr:row>4</xdr:row>
      <xdr:rowOff>42333</xdr:rowOff>
    </xdr:from>
    <xdr:to>
      <xdr:col>12</xdr:col>
      <xdr:colOff>190500</xdr:colOff>
      <xdr:row>16</xdr:row>
      <xdr:rowOff>84666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746250" y="1005416"/>
          <a:ext cx="5672667" cy="194733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de tabel hiernaast</a:t>
          </a:r>
          <a:r>
            <a:rPr lang="fr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dient u voor elk baremiek anciënniteitsjaar het bruto maandbedrag in te geven dat overeenkomt met het huidig startbarema. </a:t>
          </a:r>
        </a:p>
        <a:p>
          <a:endParaRPr lang="fr-BE">
            <a:effectLst/>
          </a:endParaRPr>
        </a:p>
        <a:p>
          <a:r>
            <a:rPr lang="nl-B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OPGELET</a:t>
          </a:r>
          <a:r>
            <a:rPr lang="nl-BE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Indien onderstaande sectorale elementen in rekening dienen genomen te worden in het "oude" barema, moeten ze ook </a:t>
          </a:r>
          <a:r>
            <a:rPr lang="nl-B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rechtstreeks in het maandelijkse bedrag geïntegreerd worden</a:t>
          </a:r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(ze kunnen namelijk niet meer toegevoegd worden via de drop-downlijsten in de tab "Calculator IFIC barema"): </a:t>
          </a:r>
          <a:endParaRPr lang="en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-  Haard- of standplaatstoelage;</a:t>
          </a:r>
          <a:endParaRPr lang="en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 -  Functietoeslag;</a:t>
          </a:r>
          <a:endParaRPr lang="en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 -  Functiecomplement.</a:t>
          </a:r>
          <a:endParaRPr lang="en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fr-BE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1"/>
  <sheetViews>
    <sheetView workbookViewId="0">
      <selection activeCell="D13" sqref="D13"/>
    </sheetView>
  </sheetViews>
  <sheetFormatPr baseColWidth="10" defaultColWidth="9.140625" defaultRowHeight="12.75" x14ac:dyDescent="0.2"/>
  <cols>
    <col min="1" max="1" width="11.140625" customWidth="1"/>
  </cols>
  <sheetData>
    <row r="1" spans="1:10" x14ac:dyDescent="0.2">
      <c r="I1" t="s">
        <v>358</v>
      </c>
    </row>
    <row r="2" spans="1:10" x14ac:dyDescent="0.2">
      <c r="A2" s="73" t="s">
        <v>87</v>
      </c>
      <c r="B2" s="73"/>
      <c r="C2" s="73"/>
      <c r="D2" s="50">
        <v>1</v>
      </c>
      <c r="J2" t="s">
        <v>355</v>
      </c>
    </row>
    <row r="3" spans="1:10" x14ac:dyDescent="0.2">
      <c r="A3" s="74" t="s">
        <v>91</v>
      </c>
      <c r="B3" s="75" t="s">
        <v>88</v>
      </c>
      <c r="C3" s="76"/>
      <c r="D3" s="28">
        <f>IFERROR(VLOOKUP(Paramètres!D16,'Barèmes-cible'!$A$6:$AX$23,50,FALSE),0)</f>
        <v>1</v>
      </c>
      <c r="I3" t="s">
        <v>353</v>
      </c>
      <c r="J3" t="s">
        <v>356</v>
      </c>
    </row>
    <row r="4" spans="1:10" x14ac:dyDescent="0.2">
      <c r="A4" s="74"/>
      <c r="B4" s="75" t="s">
        <v>89</v>
      </c>
      <c r="C4" s="76"/>
      <c r="D4" s="28">
        <f>IFERROR(VLOOKUP(Paramètres!D17,'Barèmes-cible'!$A$6:$AX$23,50,FALSE),0)</f>
        <v>0</v>
      </c>
      <c r="I4" t="s">
        <v>354</v>
      </c>
      <c r="J4" t="s">
        <v>357</v>
      </c>
    </row>
    <row r="5" spans="1:10" x14ac:dyDescent="0.2">
      <c r="A5" s="74"/>
      <c r="B5" s="75" t="s">
        <v>90</v>
      </c>
      <c r="C5" s="76"/>
      <c r="D5" s="28">
        <f>IFERROR(VLOOKUP(Paramètres!D18,'Barèmes-cible'!$A$6:$AX$23,50,FALSE),0)</f>
        <v>0</v>
      </c>
    </row>
    <row r="6" spans="1:10" x14ac:dyDescent="0.2">
      <c r="A6" s="73" t="s">
        <v>80</v>
      </c>
      <c r="B6" s="73"/>
      <c r="C6" s="73"/>
      <c r="D6" s="28" t="str">
        <f>IF('Calculator IFIC barema'!B34&gt;=D7,IF(Paramètres!D3&gt;Paramètres!D4,IF(Paramètres!D3&gt;Paramètres!D5,"Full cat 1","Répartition"),"Répartition"),IF('Calculator IFIC barema'!B39&gt;=D7,IF(Paramètres!D4&gt;Paramètres!D3,IF(Paramètres!D4&gt;Paramètres!D5,"Full cat 2","Répartition"),"Répartition"),IF('Calculator IFIC barema'!B44&gt;=D7,IF(Paramètres!D5&gt;Paramètres!D3,IF(Paramètres!D5&gt;Paramètres!D4,"Full cat 3","Répartition"),"Répartition"),"Répartition")))</f>
        <v>Full cat 1</v>
      </c>
    </row>
    <row r="7" spans="1:10" x14ac:dyDescent="0.2">
      <c r="A7" s="73" t="s">
        <v>81</v>
      </c>
      <c r="B7" s="73"/>
      <c r="C7" s="73"/>
      <c r="D7" s="36">
        <v>0.7</v>
      </c>
    </row>
    <row r="8" spans="1:10" x14ac:dyDescent="0.2">
      <c r="A8" s="73" t="s">
        <v>73</v>
      </c>
      <c r="B8" s="73"/>
      <c r="C8" s="73"/>
      <c r="D8" s="39">
        <f>IF('Calculator IFIC barema'!B17="ja",1,0)</f>
        <v>0</v>
      </c>
    </row>
    <row r="9" spans="1:10" x14ac:dyDescent="0.2">
      <c r="A9" s="73" t="s">
        <v>74</v>
      </c>
      <c r="B9" s="73"/>
      <c r="C9" s="73"/>
      <c r="D9" s="39">
        <f>IF('Calculator IFIC barema'!B18="ja",1,0)</f>
        <v>1</v>
      </c>
    </row>
    <row r="10" spans="1:10" x14ac:dyDescent="0.2">
      <c r="A10" s="73" t="s">
        <v>75</v>
      </c>
      <c r="B10" s="73"/>
      <c r="C10" s="73"/>
      <c r="D10" s="39">
        <f>IF('Calculator IFIC barema'!B19="ja",1,0)</f>
        <v>0</v>
      </c>
    </row>
    <row r="11" spans="1:10" x14ac:dyDescent="0.2">
      <c r="A11" s="73" t="s">
        <v>76</v>
      </c>
      <c r="B11" s="73"/>
      <c r="C11" s="73"/>
      <c r="D11" s="39">
        <f>IF('Calculator IFIC barema'!B20="ja",1,0)</f>
        <v>0</v>
      </c>
    </row>
    <row r="12" spans="1:10" x14ac:dyDescent="0.2">
      <c r="A12" t="s">
        <v>105</v>
      </c>
      <c r="D12" s="53">
        <f>'Calculator IFIC barema'!B22/38</f>
        <v>1</v>
      </c>
    </row>
    <row r="13" spans="1:10" x14ac:dyDescent="0.2">
      <c r="A13" t="s">
        <v>104</v>
      </c>
      <c r="D13">
        <v>2186.73</v>
      </c>
    </row>
    <row r="14" spans="1:10" x14ac:dyDescent="0.2">
      <c r="A14" t="s">
        <v>106</v>
      </c>
      <c r="D14" s="66">
        <f>IF(AND(OR('Calculator IFIC barema'!$B$12='Match code-catégorie'!F3,'Calculator IFIC barema'!$B$11='Match code-catégorie'!$D$3),(VLOOKUP('Calculator IFIC barema'!$B$16,barèmesactuels,'Calculator IFIC barema'!C27+2,FALSE)+Paramètres!$D$8*VLOOKUP('Calculator IFIC barema'!$B$16,Foyer,'Calculator IFIC barema'!C27+2,FALSE)+Paramètres!$D$9*VLOOKUP('Calculator IFIC barema'!$B$16,Residence,'Calculator IFIC barema'!C27+2,FALSE))&lt;Paramètres!$D$13),2,IF(AND(OR('Calculator IFIC barema'!$B$12='Match code-catégorie'!$F$4,'Calculator IFIC barema'!$B$12='Match code-catégorie'!$F$5,'Calculator IFIC barema'!$B$12='Match code-catégorie'!$F$6),VLOOKUP('Calculator IFIC barema'!$B$16,barèmesactuels,'Calculator IFIC barema'!C27+2,FALSE)&lt;Paramètres!$D$13),3,1))</f>
        <v>2</v>
      </c>
    </row>
    <row r="16" spans="1:10" x14ac:dyDescent="0.2">
      <c r="A16" t="s">
        <v>77</v>
      </c>
      <c r="D16" s="40">
        <f>IF('Calculator IFIC barema'!B32="Ontbrekend",'Calculator IFIC barema'!B35,IF(COUNTIF(Fonctionsdifreg,'Calculator IFIC barema'!B32)&lt;&gt;0,IF('Calculator IFIC barema'!B30="&lt; Bachelor","14B",14),VLOOKUP('Calculator IFIC barema'!B32,'Match code-catégorie'!$A$1:$C$223,3,FALSE)))</f>
        <v>4</v>
      </c>
      <c r="F16" s="46"/>
    </row>
    <row r="17" spans="1:4" x14ac:dyDescent="0.2">
      <c r="A17" t="s">
        <v>78</v>
      </c>
      <c r="D17" s="40">
        <f>IF('Calculator IFIC barema'!B37="",0,IF('Calculator IFIC barema'!B37="ontbrekend",'Calculator IFIC barema'!B40,IF(COUNTIF(Fonctionsdifreg,'Calculator IFIC barema'!B37)&lt;&gt;0,IF('Calculator IFIC barema'!B30="&lt; Bachelor","14B",14),VLOOKUP('Calculator IFIC barema'!B37,'Match code-catégorie'!$A$1:$C$223,3,FALSE))))</f>
        <v>0</v>
      </c>
    </row>
    <row r="18" spans="1:4" x14ac:dyDescent="0.2">
      <c r="A18" t="s">
        <v>79</v>
      </c>
      <c r="D18" s="40">
        <f>IF('Calculator IFIC barema'!B42="",0,IF('Calculator IFIC barema'!B42="ontbrekend",'Calculator IFIC barema'!B45,IF(COUNTIF(Fonctionsdifreg,'Calculator IFIC barema'!B42)&lt;&gt;0,IF('Calculator IFIC barema'!B30="&lt; Bachelor","14B",14),VLOOKUP('Calculator IFIC barema'!B42,'Match code-catégorie'!$A$1:$C$223,3,FALSE))))</f>
        <v>0</v>
      </c>
    </row>
    <row r="20" spans="1:4" x14ac:dyDescent="0.2">
      <c r="A20" t="s">
        <v>110</v>
      </c>
      <c r="D20">
        <f>IF('Calculator IFIC barema'!B11="",1,0)</f>
        <v>0</v>
      </c>
    </row>
    <row r="21" spans="1:4" x14ac:dyDescent="0.2">
      <c r="A21" t="s">
        <v>109</v>
      </c>
      <c r="D21">
        <f>IF(AND('Calculator IFIC barema'!B11="Vlaamse geregionaliseerde sectoren",'Calculator IFIC barema'!B12=""),1,0)</f>
        <v>0</v>
      </c>
    </row>
  </sheetData>
  <mergeCells count="11">
    <mergeCell ref="A11:C11"/>
    <mergeCell ref="A6:C6"/>
    <mergeCell ref="A7:C7"/>
    <mergeCell ref="A2:C2"/>
    <mergeCell ref="A8:C8"/>
    <mergeCell ref="A9:C9"/>
    <mergeCell ref="A10:C10"/>
    <mergeCell ref="A3:A5"/>
    <mergeCell ref="B3:C3"/>
    <mergeCell ref="B4:C4"/>
    <mergeCell ref="B5:C5"/>
  </mergeCells>
  <dataValidations count="1">
    <dataValidation allowBlank="1" showInputMessage="1" showErrorMessage="1" error="blabla" sqref="D12" xr:uid="{00000000-0002-0000-0000-000000000000}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Z64"/>
  <sheetViews>
    <sheetView tabSelected="1" zoomScale="90" zoomScaleNormal="90" workbookViewId="0">
      <selection activeCell="AA18" sqref="AA18"/>
    </sheetView>
  </sheetViews>
  <sheetFormatPr baseColWidth="10" defaultColWidth="9.140625" defaultRowHeight="12.75" x14ac:dyDescent="0.2"/>
  <cols>
    <col min="1" max="1" width="54.85546875" customWidth="1"/>
    <col min="2" max="2" width="26.140625" customWidth="1"/>
    <col min="3" max="3" width="3.85546875" customWidth="1"/>
    <col min="4" max="4" width="8.28515625" customWidth="1"/>
    <col min="5" max="6" width="4" customWidth="1"/>
    <col min="7" max="7" width="13.140625" customWidth="1"/>
    <col min="8" max="10" width="10" hidden="1" customWidth="1"/>
    <col min="11" max="11" width="12.7109375" customWidth="1"/>
    <col min="12" max="12" width="12.7109375" hidden="1" customWidth="1"/>
    <col min="13" max="13" width="12.7109375" customWidth="1"/>
    <col min="14" max="14" width="4" hidden="1" customWidth="1"/>
    <col min="15" max="15" width="11.5703125" hidden="1" customWidth="1"/>
    <col min="16" max="18" width="10" hidden="1" customWidth="1"/>
    <col min="19" max="19" width="11.5703125" hidden="1" customWidth="1"/>
    <col min="20" max="20" width="11.5703125" customWidth="1"/>
    <col min="21" max="22" width="11.7109375" customWidth="1"/>
    <col min="23" max="23" width="11.7109375" hidden="1" customWidth="1"/>
    <col min="24" max="24" width="11.7109375" customWidth="1"/>
  </cols>
  <sheetData>
    <row r="1" spans="1:26" ht="47.25" customHeight="1" x14ac:dyDescent="0.2">
      <c r="A1" s="99" t="s">
        <v>383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6" ht="81" customHeight="1" x14ac:dyDescent="0.2">
      <c r="A2" s="99" t="s">
        <v>384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26" ht="24" customHeight="1" x14ac:dyDescent="0.2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6" ht="24" customHeight="1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6" ht="21.75" customHeight="1" x14ac:dyDescent="0.2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1:26" ht="21.75" customHeight="1" x14ac:dyDescent="0.2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6" ht="24" customHeight="1" x14ac:dyDescent="0.2">
      <c r="A7" s="67"/>
      <c r="B7" s="68"/>
    </row>
    <row r="8" spans="1:26" ht="24" customHeight="1" x14ac:dyDescent="0.2">
      <c r="A8" s="67"/>
      <c r="B8" s="68"/>
    </row>
    <row r="9" spans="1:26" s="64" customFormat="1" ht="30" hidden="1" customHeight="1" x14ac:dyDescent="0.2">
      <c r="A9" s="63" t="s">
        <v>369</v>
      </c>
      <c r="B9" s="63"/>
    </row>
    <row r="10" spans="1:26" ht="13.5" hidden="1" customHeight="1" x14ac:dyDescent="0.2">
      <c r="A10" s="30"/>
      <c r="G10" s="46"/>
      <c r="T10" s="64"/>
      <c r="U10" s="64"/>
      <c r="X10" s="46"/>
    </row>
    <row r="11" spans="1:26" ht="20.25" hidden="1" customHeight="1" x14ac:dyDescent="0.25">
      <c r="A11" s="58" t="s">
        <v>326</v>
      </c>
      <c r="B11" s="71" t="s">
        <v>346</v>
      </c>
      <c r="G11" s="46"/>
      <c r="T11" s="64"/>
      <c r="U11" s="64"/>
      <c r="X11" s="46"/>
    </row>
    <row r="12" spans="1:26" ht="20.25" customHeight="1" x14ac:dyDescent="0.25">
      <c r="A12" s="58" t="s">
        <v>328</v>
      </c>
      <c r="B12" s="72" t="s">
        <v>97</v>
      </c>
      <c r="T12" s="64"/>
      <c r="U12" s="64"/>
      <c r="X12" s="46"/>
    </row>
    <row r="13" spans="1:26" ht="20.25" customHeight="1" x14ac:dyDescent="0.2">
      <c r="A13" s="30"/>
      <c r="G13" s="79" t="s">
        <v>381</v>
      </c>
      <c r="H13" s="80"/>
      <c r="I13" s="80"/>
      <c r="J13" s="80"/>
      <c r="K13" s="80"/>
      <c r="L13" s="80"/>
      <c r="M13" s="81"/>
      <c r="T13" s="64"/>
      <c r="U13" s="82" t="s">
        <v>382</v>
      </c>
      <c r="V13" s="83"/>
      <c r="W13" s="83"/>
      <c r="X13" s="84"/>
    </row>
    <row r="14" spans="1:26" ht="29.25" customHeight="1" x14ac:dyDescent="0.2">
      <c r="A14" s="47" t="s">
        <v>367</v>
      </c>
      <c r="G14" s="93" t="s">
        <v>372</v>
      </c>
      <c r="H14" s="87" t="s">
        <v>329</v>
      </c>
      <c r="I14" s="88"/>
      <c r="J14" s="89"/>
      <c r="K14" s="90" t="s">
        <v>373</v>
      </c>
      <c r="L14" s="95" t="s">
        <v>376</v>
      </c>
      <c r="M14" s="97" t="s">
        <v>377</v>
      </c>
      <c r="O14" s="93" t="s">
        <v>86</v>
      </c>
      <c r="P14" s="87" t="s">
        <v>85</v>
      </c>
      <c r="Q14" s="88"/>
      <c r="R14" s="89"/>
      <c r="S14" s="93" t="s">
        <v>85</v>
      </c>
      <c r="T14" s="64"/>
      <c r="U14" s="93" t="s">
        <v>378</v>
      </c>
      <c r="V14" s="85" t="s">
        <v>371</v>
      </c>
      <c r="W14" s="77" t="s">
        <v>379</v>
      </c>
      <c r="X14" s="78" t="s">
        <v>380</v>
      </c>
    </row>
    <row r="15" spans="1:26" ht="19.5" customHeight="1" x14ac:dyDescent="0.2">
      <c r="A15" s="32"/>
      <c r="D15" s="30"/>
      <c r="G15" s="93"/>
      <c r="H15" s="38" t="s">
        <v>82</v>
      </c>
      <c r="I15" s="38" t="s">
        <v>83</v>
      </c>
      <c r="J15" s="38" t="s">
        <v>84</v>
      </c>
      <c r="K15" s="91"/>
      <c r="L15" s="96"/>
      <c r="M15" s="98"/>
      <c r="O15" s="93"/>
      <c r="P15" s="38" t="s">
        <v>82</v>
      </c>
      <c r="Q15" s="38" t="s">
        <v>83</v>
      </c>
      <c r="R15" s="38" t="s">
        <v>84</v>
      </c>
      <c r="S15" s="93"/>
      <c r="T15" s="64"/>
      <c r="U15" s="93"/>
      <c r="V15" s="86"/>
      <c r="W15" s="77"/>
      <c r="X15" s="78"/>
    </row>
    <row r="16" spans="1:26" x14ac:dyDescent="0.2">
      <c r="A16" t="s">
        <v>368</v>
      </c>
      <c r="B16" s="40" t="s">
        <v>1</v>
      </c>
      <c r="E16" s="94" t="s">
        <v>344</v>
      </c>
      <c r="F16" s="28">
        <v>0</v>
      </c>
      <c r="G16" s="43">
        <f>IF(Paramètres!D20=1,'Match code-catégorie'!$K$2,IF(Paramètres!D21=1,'Match code-catégorie'!$K$3,IF(Paramètres!D14=2,ROUND(Paramètres!$D$13*Paramètres!$D$12,2),IF(Paramètres!D14=3,ROUND((Paramètres!$D$13+Paramètres!$D$8*VLOOKUP($B$16,Foyer,F16+2,FALSE)+Paramètres!$D$9*VLOOKUP($B$16,Residence,F16+2,FALSE)+Paramètres!$D$10*VLOOKUP($B$16,Supplement,F16+2,FALSE)+Paramètres!$D$11*VLOOKUP($B$16,Complement,F16+2,FALSE)+VLOOKUP($B$21,'TPP-QPP'!$A$1:$C$4,3,FALSE)+$B$26)*Paramètres!$D$12,2),ROUND(((VLOOKUP($B$16,barèmesactuels,F16+2,FALSE)+$B$25*VLOOKUP($B$16,barèmesactuels,F16+2,FALSE)+Paramètres!$D$8*VLOOKUP($B$16,Foyer,F16+2,FALSE)+Paramètres!$D$9*VLOOKUP($B$16,Residence,F16+2,FALSE)+Paramètres!$D$10*VLOOKUP($B$16,Supplement,F16+2,FALSE)+Paramètres!$D$11*VLOOKUP($B$16,Complement,F16+2,FALSE)+VLOOKUP($B$21,'TPP-QPP'!$A$1:$C$4,3,FALSE))+$B$26)*Paramètres!$D$12,2)))))</f>
        <v>2186.73</v>
      </c>
      <c r="H16" s="43">
        <f>IF(Paramètres!$D$6="Full cat 1",VLOOKUP(Paramètres!$D$16,barèmescible,F16+2,FALSE)*Paramètres!$D$12,IF(Paramètres!$D$6="Répartition",$B$34*VLOOKUP(Paramètres!$D$16,barèmescible,F16+2,FALSE)*Paramètres!$D$12,0))</f>
        <v>2320.7199999999998</v>
      </c>
      <c r="I16" s="43">
        <f>IF($B$37="",0,IF(Paramètres!$D$6="Full cat 2",VLOOKUP(Paramètres!$D$17,barèmescible,$F16+2,FALSE)*Paramètres!$D$12,IF(Paramètres!$D$6="Répartition",$B$39*VLOOKUP(Paramètres!$D$17,barèmescible,$F16+2,FALSE)*Paramètres!$D$12,0)))</f>
        <v>0</v>
      </c>
      <c r="J16" s="43">
        <f>IF($B$42="",0,IF(Paramètres!$D$6="Full cat 3",VLOOKUP(Paramètres!$D$18,barèmescible,$F16+2,FALSE)*Paramètres!$D$12,IF(Paramètres!$D$6="Répartition",$B$44*VLOOKUP(Paramètres!$D$18,barèmescible,$F16+2,FALSE)*Paramètres!$D$12,0)))</f>
        <v>0</v>
      </c>
      <c r="K16" s="43">
        <f>IF(Paramètres!D20=1,'Match code-catégorie'!$K$2,IF(Paramètres!D21=1,'Match code-catégorie'!$K$3,ROUND(SUM(H16:J16),2)))</f>
        <v>2320.7199999999998</v>
      </c>
      <c r="L16" s="43">
        <f t="shared" ref="L16" si="0">+K16-G16</f>
        <v>133.98999999999978</v>
      </c>
      <c r="M16" s="69">
        <f t="shared" ref="M16" si="1">IF(L16&gt;0,L16,0)</f>
        <v>133.98999999999978</v>
      </c>
      <c r="N16" s="28">
        <v>0</v>
      </c>
      <c r="O16" s="43">
        <f>IF(Paramètres!D14=2,ROUND(Paramètres!$D$13,2),IF(Paramètres!D14=3,ROUND((Paramètres!$D$13+Paramètres!$D$8*VLOOKUP($B$16,Foyer,F16+2,FALSE)+Paramètres!$D$9*VLOOKUP($B$16,Residence,F16+2,FALSE)+Paramètres!$D$10*VLOOKUP($B$16,Supplement,F16+2,FALSE)+Paramètres!$D$11*VLOOKUP($B$16,Complement,F16+2,FALSE)+VLOOKUP($B$21,'TPP-QPP'!$A$1:$C$4,3,FALSE)+$B$26),2),ROUND(((VLOOKUP($B$16,barèmesactuels,F16+2,FALSE)+$B$25*VLOOKUP($B$16,barèmesactuels,F16+2,FALSE)+Paramètres!$D$8*VLOOKUP($B$16,Foyer,F16+2,FALSE)+Paramètres!$D$9*VLOOKUP($B$16,Residence,F16+2,FALSE)+Paramètres!$D$10*VLOOKUP($B$16,Supplement,F16+2,FALSE)+Paramètres!$D$11*VLOOKUP($B$16,Complement,F16+2,FALSE)+VLOOKUP($B$21,'TPP-QPP'!$A$1:$C$4,3,FALSE))+$B$26),2)))</f>
        <v>2186.73</v>
      </c>
      <c r="P16" s="43">
        <f>IF(Paramètres!$D$6="Full cat 1",VLOOKUP(Paramètres!$D$16,barèmescible,N16+2,FALSE),IF(Paramètres!$D$6="Répartition",$B$34*VLOOKUP(Paramètres!$D$16,barèmescible,N16+2,FALSE),0))</f>
        <v>2320.7199999999998</v>
      </c>
      <c r="Q16" s="43">
        <f>IF($B$37="",0,IF(Paramètres!$D$6="Full cat 2",VLOOKUP(Paramètres!$D$17,barèmescible,$F16+2,FALSE),IF(Paramètres!$D$6="Répartition",$B$39*VLOOKUP(Paramètres!$D$17,barèmescible,$F16+2,FALSE),0)))</f>
        <v>0</v>
      </c>
      <c r="R16" s="43">
        <f>IF($B$42="",0,IF(Paramètres!$D$6="Full cat 3",VLOOKUP(Paramètres!$D$18,barèmescible,$F16+2,FALSE),IF(Paramètres!$D$6="Répartition",$B$44*VLOOKUP(Paramètres!$D$18,barèmescible,$F16+2,FALSE),0)))</f>
        <v>0</v>
      </c>
      <c r="S16" s="43">
        <f t="shared" ref="S16" si="2">ROUND(SUM(P16:R16),2)</f>
        <v>2320.7199999999998</v>
      </c>
      <c r="T16" s="64"/>
      <c r="U16" s="43">
        <f>+O16*12/1976</f>
        <v>13.279736842105264</v>
      </c>
      <c r="V16" s="44">
        <f>IF(Paramètres!D20=1,'Match code-catégorie'!$K$2,IF(Paramètres!D21=1,'Match code-catégorie'!$K$3,ROUND(S16*12/1976,4)))</f>
        <v>14.093400000000001</v>
      </c>
      <c r="W16" s="44">
        <f>+V16-U16</f>
        <v>0.81366315789473731</v>
      </c>
      <c r="X16" s="70">
        <f>IF(W16&gt;0,W16,0)</f>
        <v>0.81366315789473731</v>
      </c>
      <c r="Z16" s="45"/>
    </row>
    <row r="17" spans="1:26" x14ac:dyDescent="0.2">
      <c r="A17" t="s">
        <v>330</v>
      </c>
      <c r="B17" s="40" t="s">
        <v>354</v>
      </c>
      <c r="C17" s="31"/>
      <c r="D17" s="31"/>
      <c r="E17" s="94"/>
      <c r="F17" s="28">
        <v>1</v>
      </c>
      <c r="G17" s="43">
        <f>IF(Paramètres!$D$20=1,'Match code-catégorie'!$K$2,IF(Paramètres!$D$21=1,'Match code-catégorie'!$K$3,ROUND(((VLOOKUP($B$16,barèmesactuels,F17+2,FALSE)+$B$25*VLOOKUP($B$16,barèmesactuels,F17+2,FALSE)+Paramètres!$D$8*VLOOKUP($B$16,Foyer,F17+2,FALSE)+Paramètres!$D$9*VLOOKUP($B$16,Residence,F17+2,FALSE)+Paramètres!$D$10*VLOOKUP($B$16,Supplement,F17+2,FALSE)+Paramètres!$D$11*VLOOKUP($B$16,Complement,F17+2,FALSE)+VLOOKUP($B$21,'TPP-QPP'!$A$1:$C$4,3,FALSE))+$B$26)*Paramètres!$D$12,2)))</f>
        <v>2342.84</v>
      </c>
      <c r="H17" s="43">
        <f>IF(Paramètres!$D$6="Full cat 1",VLOOKUP(Paramètres!$D$16,barèmescible,F17+2,FALSE)*Paramètres!$D$12,IF(Paramètres!$D$6="Répartition",$B$34*VLOOKUP(Paramètres!$D$16,barèmescible,F17+2,FALSE)*Paramètres!$D$12,0))</f>
        <v>2363.3000000000002</v>
      </c>
      <c r="I17" s="43">
        <f>IF($B$37="",0,IF(Paramètres!$D$6="Full cat 2",VLOOKUP(Paramètres!$D$17,barèmescible,$F17+2,FALSE)*Paramètres!$D$12,IF(Paramètres!$D$6="Répartition",$B$39*VLOOKUP(Paramètres!$D$17,barèmescible,$F17+2,FALSE)*Paramètres!$D$12,0)))</f>
        <v>0</v>
      </c>
      <c r="J17" s="43">
        <f>IF($B$42="",0,IF(Paramètres!$D$6="Full cat 3",VLOOKUP(Paramètres!$D$18,barèmescible,$F17+2,FALSE)*Paramètres!$D$12,IF(Paramètres!$D$6="Répartition",$B$44*VLOOKUP(Paramètres!$D$18,barèmescible,$F17+2,FALSE)*Paramètres!$D$12,0)))</f>
        <v>0</v>
      </c>
      <c r="K17" s="43">
        <f>IF(Paramètres!$D$20=1,'Match code-catégorie'!$K$2,IF(Paramètres!$D$21=1,'Match code-catégorie'!$K$3,ROUND(SUM(H17:J17),2)))</f>
        <v>2363.3000000000002</v>
      </c>
      <c r="L17" s="43">
        <f t="shared" ref="L17:L61" si="3">+K17-G17</f>
        <v>20.460000000000036</v>
      </c>
      <c r="M17" s="69">
        <f t="shared" ref="M17:M61" si="4">IF(L17&gt;0,L17,0)</f>
        <v>20.460000000000036</v>
      </c>
      <c r="N17" s="28">
        <v>1</v>
      </c>
      <c r="O17" s="43">
        <f>ROUND(((VLOOKUP($B$16,barèmesactuels,F17+2,FALSE)+$B$25*VLOOKUP($B$16,barèmesactuels,F17+2,FALSE)+Paramètres!$D$8*VLOOKUP($B$16,Foyer,F17+2,FALSE)+Paramètres!$D$9*VLOOKUP($B$16,Residence,F17+2,FALSE)+Paramètres!$D$10*VLOOKUP($B$16,Supplement,F17+2,FALSE)+Paramètres!$D$11*VLOOKUP($B$16,Complement,F17+2,FALSE)+VLOOKUP($B$21,'TPP-QPP'!$A$1:$C$4,3,FALSE))+$B$26),2)</f>
        <v>2342.84</v>
      </c>
      <c r="P17" s="43">
        <f>IF(Paramètres!$D$6="Full cat 1",VLOOKUP(Paramètres!$D$16,barèmescible,N17+2,FALSE),IF(Paramètres!$D$6="Répartition",$B$34*VLOOKUP(Paramètres!$D$16,barèmescible,N17+2,FALSE),0))</f>
        <v>2363.3000000000002</v>
      </c>
      <c r="Q17" s="43">
        <f>IF($B$37="",0,IF(Paramètres!$D$6="Full cat 2",VLOOKUP(Paramètres!$D$17,barèmescible,$F17+2,FALSE),IF(Paramètres!$D$6="Répartition",$B$39*VLOOKUP(Paramètres!$D$17,barèmescible,$F17+2,FALSE),0)))</f>
        <v>0</v>
      </c>
      <c r="R17" s="43">
        <f>IF($B$42="",0,IF(Paramètres!$D$6="Full cat 3",VLOOKUP(Paramètres!$D$18,barèmescible,$F17+2,FALSE),IF(Paramètres!$D$6="Répartition",$B$44*VLOOKUP(Paramètres!$D$18,barèmescible,$F17+2,FALSE),0)))</f>
        <v>0</v>
      </c>
      <c r="S17" s="43">
        <f t="shared" ref="S17" si="5">ROUND(SUM(P17:R17),2)</f>
        <v>2363.3000000000002</v>
      </c>
      <c r="T17" s="64"/>
      <c r="U17" s="43">
        <f>+O17*12/1976</f>
        <v>14.227773279352228</v>
      </c>
      <c r="V17" s="44">
        <f>IF(Paramètres!$D$20=1,'Match code-catégorie'!$K$2,IF(Paramètres!$D$21=1,'Match code-catégorie'!$K$3,ROUND(S17*12/1976,4)))</f>
        <v>14.352</v>
      </c>
      <c r="W17" s="44">
        <f t="shared" ref="W17:W61" si="6">+V17-U17</f>
        <v>0.12422672064777274</v>
      </c>
      <c r="X17" s="70">
        <f t="shared" ref="X17:X61" si="7">IF(W17&gt;0,W17,0)</f>
        <v>0.12422672064777274</v>
      </c>
      <c r="Z17" s="45"/>
    </row>
    <row r="18" spans="1:26" x14ac:dyDescent="0.2">
      <c r="A18" t="s">
        <v>331</v>
      </c>
      <c r="B18" s="40" t="s">
        <v>353</v>
      </c>
      <c r="C18" s="31"/>
      <c r="D18" s="31"/>
      <c r="E18" s="94"/>
      <c r="F18" s="28">
        <v>2</v>
      </c>
      <c r="G18" s="43">
        <f>IF(Paramètres!$D$20=1,'Match code-catégorie'!$K$2,IF(Paramètres!$D$21=1,'Match code-catégorie'!$K$3,ROUND(((VLOOKUP($B$16,barèmesactuels,F18+2,FALSE)+$B$25*VLOOKUP($B$16,barèmesactuels,F18+2,FALSE)+Paramètres!$D$8*VLOOKUP($B$16,Foyer,F18+2,FALSE)+Paramètres!$D$9*VLOOKUP($B$16,Residence,F18+2,FALSE)+Paramètres!$D$10*VLOOKUP($B$16,Supplement,F18+2,FALSE)+Paramètres!$D$11*VLOOKUP($B$16,Complement,F18+2,FALSE)+VLOOKUP($B$21,'TPP-QPP'!$A$1:$C$4,3,FALSE))+$B$26)*Paramètres!$D$12,2)))</f>
        <v>2354.83</v>
      </c>
      <c r="H18" s="43">
        <f>IF(Paramètres!$D$6="Full cat 1",VLOOKUP(Paramètres!$D$16,barèmescible,F18+2,FALSE)*Paramètres!$D$12,IF(Paramètres!$D$6="Répartition",$B$34*VLOOKUP(Paramètres!$D$16,barèmescible,F18+2,FALSE)*Paramètres!$D$12,0))</f>
        <v>2403.4</v>
      </c>
      <c r="I18" s="43">
        <f>IF($B$37="",0,IF(Paramètres!$D$6="Full cat 2",VLOOKUP(Paramètres!$D$17,barèmescible,$F18+2,FALSE)*Paramètres!$D$12,IF(Paramètres!$D$6="Répartition",$B$39*VLOOKUP(Paramètres!$D$17,barèmescible,$F18+2,FALSE)*Paramètres!$D$12,0)))</f>
        <v>0</v>
      </c>
      <c r="J18" s="43">
        <f>IF($B$42="",0,IF(Paramètres!$D$6="Full cat 3",VLOOKUP(Paramètres!$D$18,barèmescible,$F18+2,FALSE)*Paramètres!$D$12,IF(Paramètres!$D$6="Répartition",$B$44*VLOOKUP(Paramètres!$D$18,barèmescible,$F18+2,FALSE)*Paramètres!$D$12,0)))</f>
        <v>0</v>
      </c>
      <c r="K18" s="43">
        <f>IF(Paramètres!$D$20=1,'Match code-catégorie'!$K$2,IF(Paramètres!$D$21=1,'Match code-catégorie'!$K$3,ROUND(SUM(H18:J18),2)))</f>
        <v>2403.4</v>
      </c>
      <c r="L18" s="43">
        <f t="shared" si="3"/>
        <v>48.570000000000164</v>
      </c>
      <c r="M18" s="69">
        <f t="shared" si="4"/>
        <v>48.570000000000164</v>
      </c>
      <c r="N18" s="28">
        <v>2</v>
      </c>
      <c r="O18" s="43">
        <f>ROUND(((VLOOKUP($B$16,barèmesactuels,F18+2,FALSE)+$B$25*VLOOKUP($B$16,barèmesactuels,F18+2,FALSE)+Paramètres!$D$8*VLOOKUP($B$16,Foyer,F18+2,FALSE)+Paramètres!$D$9*VLOOKUP($B$16,Residence,F18+2,FALSE)+Paramètres!$D$10*VLOOKUP($B$16,Supplement,F18+2,FALSE)+Paramètres!$D$11*VLOOKUP($B$16,Complement,F18+2,FALSE)+VLOOKUP($B$21,'TPP-QPP'!$A$1:$C$4,3,FALSE))+$B$26),2)</f>
        <v>2354.83</v>
      </c>
      <c r="P18" s="43">
        <f>IF(Paramètres!$D$6="Full cat 1",VLOOKUP(Paramètres!$D$16,barèmescible,N18+2,FALSE),IF(Paramètres!$D$6="Répartition",$B$34*VLOOKUP(Paramètres!$D$16,barèmescible,N18+2,FALSE),0))</f>
        <v>2403.4</v>
      </c>
      <c r="Q18" s="43">
        <f>IF($B$37="",0,IF(Paramètres!$D$6="Full cat 2",VLOOKUP(Paramètres!$D$17,barèmescible,$F18+2,FALSE),IF(Paramètres!$D$6="Répartition",$B$39*VLOOKUP(Paramètres!$D$17,barèmescible,$F18+2,FALSE),0)))</f>
        <v>0</v>
      </c>
      <c r="R18" s="43">
        <f>IF($B$42="",0,IF(Paramètres!$D$6="Full cat 3",VLOOKUP(Paramètres!$D$18,barèmescible,$F18+2,FALSE),IF(Paramètres!$D$6="Répartition",$B$44*VLOOKUP(Paramètres!$D$18,barèmescible,$F18+2,FALSE),0)))</f>
        <v>0</v>
      </c>
      <c r="S18" s="43">
        <f t="shared" ref="S18:S61" si="8">ROUND(SUM(P18:R18),2)</f>
        <v>2403.4</v>
      </c>
      <c r="T18" s="64"/>
      <c r="U18" s="43">
        <f t="shared" ref="U18:U61" si="9">+O18*12/1976</f>
        <v>14.300587044534412</v>
      </c>
      <c r="V18" s="44">
        <f>IF(Paramètres!$D$20=1,'Match code-catégorie'!$K$2,IF(Paramètres!$D$21=1,'Match code-catégorie'!$K$3,ROUND(S18*12/1976,4)))</f>
        <v>14.595499999999999</v>
      </c>
      <c r="W18" s="44">
        <f t="shared" si="6"/>
        <v>0.2949129554655876</v>
      </c>
      <c r="X18" s="70">
        <f t="shared" si="7"/>
        <v>0.2949129554655876</v>
      </c>
      <c r="Z18" s="45"/>
    </row>
    <row r="19" spans="1:26" x14ac:dyDescent="0.2">
      <c r="A19" t="s">
        <v>332</v>
      </c>
      <c r="B19" s="40" t="s">
        <v>354</v>
      </c>
      <c r="C19" s="31"/>
      <c r="D19" s="31"/>
      <c r="E19" s="94"/>
      <c r="F19" s="28">
        <v>3</v>
      </c>
      <c r="G19" s="43">
        <f>IF(Paramètres!$D$20=1,'Match code-catégorie'!$K$2,IF(Paramètres!$D$21=1,'Match code-catégorie'!$K$3,ROUND(((VLOOKUP($B$16,barèmesactuels,F19+2,FALSE)+$B$25*VLOOKUP($B$16,barèmesactuels,F19+2,FALSE)+Paramètres!$D$8*VLOOKUP($B$16,Foyer,F19+2,FALSE)+Paramètres!$D$9*VLOOKUP($B$16,Residence,F19+2,FALSE)+Paramètres!$D$10*VLOOKUP($B$16,Supplement,F19+2,FALSE)+Paramètres!$D$11*VLOOKUP($B$16,Complement,F19+2,FALSE)+VLOOKUP($B$21,'TPP-QPP'!$A$1:$C$4,3,FALSE))+$B$26)*Paramètres!$D$12,2)))</f>
        <v>2366.8200000000002</v>
      </c>
      <c r="H19" s="43">
        <f>IF(Paramètres!$D$6="Full cat 1",VLOOKUP(Paramètres!$D$16,barèmescible,F19+2,FALSE)*Paramètres!$D$12,IF(Paramètres!$D$6="Répartition",$B$34*VLOOKUP(Paramètres!$D$16,barèmescible,F19+2,FALSE)*Paramètres!$D$12,0))</f>
        <v>2441.13</v>
      </c>
      <c r="I19" s="43">
        <f>IF($B$37="",0,IF(Paramètres!$D$6="Full cat 2",VLOOKUP(Paramètres!$D$17,barèmescible,$F19+2,FALSE)*Paramètres!$D$12,IF(Paramètres!$D$6="Répartition",$B$39*VLOOKUP(Paramètres!$D$17,barèmescible,$F19+2,FALSE)*Paramètres!$D$12,0)))</f>
        <v>0</v>
      </c>
      <c r="J19" s="43">
        <f>IF($B$42="",0,IF(Paramètres!$D$6="Full cat 3",VLOOKUP(Paramètres!$D$18,barèmescible,$F19+2,FALSE)*Paramètres!$D$12,IF(Paramètres!$D$6="Répartition",$B$44*VLOOKUP(Paramètres!$D$18,barèmescible,$F19+2,FALSE)*Paramètres!$D$12,0)))</f>
        <v>0</v>
      </c>
      <c r="K19" s="43">
        <f>IF(Paramètres!$D$20=1,'Match code-catégorie'!$K$2,IF(Paramètres!$D$21=1,'Match code-catégorie'!$K$3,ROUND(SUM(H19:J19),2)))</f>
        <v>2441.13</v>
      </c>
      <c r="L19" s="43">
        <f t="shared" si="3"/>
        <v>74.309999999999945</v>
      </c>
      <c r="M19" s="69">
        <f t="shared" si="4"/>
        <v>74.309999999999945</v>
      </c>
      <c r="N19" s="28">
        <v>3</v>
      </c>
      <c r="O19" s="43">
        <f>ROUND(((VLOOKUP($B$16,barèmesactuels,F19+2,FALSE)+$B$25*VLOOKUP($B$16,barèmesactuels,F19+2,FALSE)+Paramètres!$D$8*VLOOKUP($B$16,Foyer,F19+2,FALSE)+Paramètres!$D$9*VLOOKUP($B$16,Residence,F19+2,FALSE)+Paramètres!$D$10*VLOOKUP($B$16,Supplement,F19+2,FALSE)+Paramètres!$D$11*VLOOKUP($B$16,Complement,F19+2,FALSE)+VLOOKUP($B$21,'TPP-QPP'!$A$1:$C$4,3,FALSE))+$B$26),2)</f>
        <v>2366.8200000000002</v>
      </c>
      <c r="P19" s="43">
        <f>IF(Paramètres!$D$6="Full cat 1",VLOOKUP(Paramètres!$D$16,barèmescible,N19+2,FALSE),IF(Paramètres!$D$6="Répartition",$B$34*VLOOKUP(Paramètres!$D$16,barèmescible,N19+2,FALSE),0))</f>
        <v>2441.13</v>
      </c>
      <c r="Q19" s="43">
        <f>IF($B$37="",0,IF(Paramètres!$D$6="Full cat 2",VLOOKUP(Paramètres!$D$17,barèmescible,$F19+2,FALSE),IF(Paramètres!$D$6="Répartition",$B$39*VLOOKUP(Paramètres!$D$17,barèmescible,$F19+2,FALSE),0)))</f>
        <v>0</v>
      </c>
      <c r="R19" s="43">
        <f>IF($B$42="",0,IF(Paramètres!$D$6="Full cat 3",VLOOKUP(Paramètres!$D$18,barèmescible,$F19+2,FALSE),IF(Paramètres!$D$6="Répartition",$B$44*VLOOKUP(Paramètres!$D$18,barèmescible,$F19+2,FALSE),0)))</f>
        <v>0</v>
      </c>
      <c r="S19" s="43">
        <f t="shared" si="8"/>
        <v>2441.13</v>
      </c>
      <c r="T19" s="64"/>
      <c r="U19" s="43">
        <f t="shared" si="9"/>
        <v>14.373400809716602</v>
      </c>
      <c r="V19" s="44">
        <f>IF(Paramètres!$D$20=1,'Match code-catégorie'!$K$2,IF(Paramètres!$D$21=1,'Match code-catégorie'!$K$3,ROUND(S19*12/1976,4)))</f>
        <v>14.8247</v>
      </c>
      <c r="W19" s="44">
        <f t="shared" si="6"/>
        <v>0.45129919028339849</v>
      </c>
      <c r="X19" s="70">
        <f t="shared" si="7"/>
        <v>0.45129919028339849</v>
      </c>
      <c r="Z19" s="45"/>
    </row>
    <row r="20" spans="1:26" x14ac:dyDescent="0.2">
      <c r="A20" t="s">
        <v>333</v>
      </c>
      <c r="B20" s="40" t="s">
        <v>354</v>
      </c>
      <c r="C20" s="31"/>
      <c r="D20" s="31"/>
      <c r="E20" s="94"/>
      <c r="F20" s="28">
        <v>4</v>
      </c>
      <c r="G20" s="43">
        <f>IF(Paramètres!$D$20=1,'Match code-catégorie'!$K$2,IF(Paramètres!$D$21=1,'Match code-catégorie'!$K$3,ROUND(((VLOOKUP($B$16,barèmesactuels,F20+2,FALSE)+$B$25*VLOOKUP($B$16,barèmesactuels,F20+2,FALSE)+Paramètres!$D$8*VLOOKUP($B$16,Foyer,F20+2,FALSE)+Paramètres!$D$9*VLOOKUP($B$16,Residence,F20+2,FALSE)+Paramètres!$D$10*VLOOKUP($B$16,Supplement,F20+2,FALSE)+Paramètres!$D$11*VLOOKUP($B$16,Complement,F20+2,FALSE)+VLOOKUP($B$21,'TPP-QPP'!$A$1:$C$4,3,FALSE))+$B$26)*Paramètres!$D$12,2)))</f>
        <v>2378.8000000000002</v>
      </c>
      <c r="H20" s="43">
        <f>IF(Paramètres!$D$6="Full cat 1",VLOOKUP(Paramètres!$D$16,barèmescible,F20+2,FALSE)*Paramètres!$D$12,IF(Paramètres!$D$6="Répartition",$B$34*VLOOKUP(Paramètres!$D$16,barèmescible,F20+2,FALSE)*Paramètres!$D$12,0))</f>
        <v>2476.58</v>
      </c>
      <c r="I20" s="43">
        <f>IF($B$37="",0,IF(Paramètres!$D$6="Full cat 2",VLOOKUP(Paramètres!$D$17,barèmescible,$F20+2,FALSE)*Paramètres!$D$12,IF(Paramètres!$D$6="Répartition",$B$39*VLOOKUP(Paramètres!$D$17,barèmescible,$F20+2,FALSE)*Paramètres!$D$12,0)))</f>
        <v>0</v>
      </c>
      <c r="J20" s="43">
        <f>IF($B$42="",0,IF(Paramètres!$D$6="Full cat 3",VLOOKUP(Paramètres!$D$18,barèmescible,$F20+2,FALSE)*Paramètres!$D$12,IF(Paramètres!$D$6="Répartition",$B$44*VLOOKUP(Paramètres!$D$18,barèmescible,$F20+2,FALSE)*Paramètres!$D$12,0)))</f>
        <v>0</v>
      </c>
      <c r="K20" s="43">
        <f>IF(Paramètres!$D$20=1,'Match code-catégorie'!$K$2,IF(Paramètres!$D$21=1,'Match code-catégorie'!$K$3,ROUND(SUM(H20:J20),2)))</f>
        <v>2476.58</v>
      </c>
      <c r="L20" s="43">
        <f t="shared" si="3"/>
        <v>97.779999999999745</v>
      </c>
      <c r="M20" s="69">
        <f t="shared" si="4"/>
        <v>97.779999999999745</v>
      </c>
      <c r="N20" s="28">
        <v>4</v>
      </c>
      <c r="O20" s="43">
        <f>ROUND(((VLOOKUP($B$16,barèmesactuels,F20+2,FALSE)+$B$25*VLOOKUP($B$16,barèmesactuels,F20+2,FALSE)+Paramètres!$D$8*VLOOKUP($B$16,Foyer,F20+2,FALSE)+Paramètres!$D$9*VLOOKUP($B$16,Residence,F20+2,FALSE)+Paramètres!$D$10*VLOOKUP($B$16,Supplement,F20+2,FALSE)+Paramètres!$D$11*VLOOKUP($B$16,Complement,F20+2,FALSE)+VLOOKUP($B$21,'TPP-QPP'!$A$1:$C$4,3,FALSE))+$B$26),2)</f>
        <v>2378.8000000000002</v>
      </c>
      <c r="P20" s="43">
        <f>IF(Paramètres!$D$6="Full cat 1",VLOOKUP(Paramètres!$D$16,barèmescible,N20+2,FALSE),IF(Paramètres!$D$6="Répartition",$B$34*VLOOKUP(Paramètres!$D$16,barèmescible,N20+2,FALSE),0))</f>
        <v>2476.58</v>
      </c>
      <c r="Q20" s="43">
        <f>IF($B$37="",0,IF(Paramètres!$D$6="Full cat 2",VLOOKUP(Paramètres!$D$17,barèmescible,$F20+2,FALSE),IF(Paramètres!$D$6="Répartition",$B$39*VLOOKUP(Paramètres!$D$17,barèmescible,$F20+2,FALSE),0)))</f>
        <v>0</v>
      </c>
      <c r="R20" s="43">
        <f>IF($B$42="",0,IF(Paramètres!$D$6="Full cat 3",VLOOKUP(Paramètres!$D$18,barèmescible,$F20+2,FALSE),IF(Paramètres!$D$6="Répartition",$B$44*VLOOKUP(Paramètres!$D$18,barèmescible,$F20+2,FALSE),0)))</f>
        <v>0</v>
      </c>
      <c r="S20" s="43">
        <f t="shared" si="8"/>
        <v>2476.58</v>
      </c>
      <c r="T20" s="64"/>
      <c r="U20" s="43">
        <f t="shared" si="9"/>
        <v>14.446153846153848</v>
      </c>
      <c r="V20" s="44">
        <f>IF(Paramètres!$D$20=1,'Match code-catégorie'!$K$2,IF(Paramètres!$D$21=1,'Match code-catégorie'!$K$3,ROUND(S20*12/1976,4)))</f>
        <v>15.04</v>
      </c>
      <c r="W20" s="44">
        <f t="shared" si="6"/>
        <v>0.59384615384615103</v>
      </c>
      <c r="X20" s="70">
        <f t="shared" si="7"/>
        <v>0.59384615384615103</v>
      </c>
      <c r="Z20" s="45"/>
    </row>
    <row r="21" spans="1:26" x14ac:dyDescent="0.2">
      <c r="A21" t="s">
        <v>334</v>
      </c>
      <c r="B21" s="40" t="s">
        <v>355</v>
      </c>
      <c r="C21" s="31"/>
      <c r="D21" s="31"/>
      <c r="E21" s="94"/>
      <c r="F21" s="28">
        <v>5</v>
      </c>
      <c r="G21" s="43">
        <f>IF(Paramètres!$D$20=1,'Match code-catégorie'!$K$2,IF(Paramètres!$D$21=1,'Match code-catégorie'!$K$3,ROUND(((VLOOKUP($B$16,barèmesactuels,F21+2,FALSE)+$B$25*VLOOKUP($B$16,barèmesactuels,F21+2,FALSE)+Paramètres!$D$8*VLOOKUP($B$16,Foyer,F21+2,FALSE)+Paramètres!$D$9*VLOOKUP($B$16,Residence,F21+2,FALSE)+Paramètres!$D$10*VLOOKUP($B$16,Supplement,F21+2,FALSE)+Paramètres!$D$11*VLOOKUP($B$16,Complement,F21+2,FALSE)+VLOOKUP($B$21,'TPP-QPP'!$A$1:$C$4,3,FALSE))+$B$26)*Paramètres!$D$12,2)))</f>
        <v>2390.7800000000002</v>
      </c>
      <c r="H21" s="43">
        <f>IF(Paramètres!$D$6="Full cat 1",VLOOKUP(Paramètres!$D$16,barèmescible,F21+2,FALSE)*Paramètres!$D$12,IF(Paramètres!$D$6="Répartition",$B$34*VLOOKUP(Paramètres!$D$16,barèmescible,F21+2,FALSE)*Paramètres!$D$12,0))</f>
        <v>2509.85</v>
      </c>
      <c r="I21" s="43">
        <f>IF($B$37="",0,IF(Paramètres!$D$6="Full cat 2",VLOOKUP(Paramètres!$D$17,barèmescible,$F21+2,FALSE)*Paramètres!$D$12,IF(Paramètres!$D$6="Répartition",$B$39*VLOOKUP(Paramètres!$D$17,barèmescible,$F21+2,FALSE)*Paramètres!$D$12,0)))</f>
        <v>0</v>
      </c>
      <c r="J21" s="43">
        <f>IF($B$42="",0,IF(Paramètres!$D$6="Full cat 3",VLOOKUP(Paramètres!$D$18,barèmescible,$F21+2,FALSE)*Paramètres!$D$12,IF(Paramètres!$D$6="Répartition",$B$44*VLOOKUP(Paramètres!$D$18,barèmescible,$F21+2,FALSE)*Paramètres!$D$12,0)))</f>
        <v>0</v>
      </c>
      <c r="K21" s="43">
        <f>IF(Paramètres!$D$20=1,'Match code-catégorie'!$K$2,IF(Paramètres!$D$21=1,'Match code-catégorie'!$K$3,ROUND(SUM(H21:J21),2)))</f>
        <v>2509.85</v>
      </c>
      <c r="L21" s="43">
        <f t="shared" si="3"/>
        <v>119.06999999999971</v>
      </c>
      <c r="M21" s="69">
        <f t="shared" si="4"/>
        <v>119.06999999999971</v>
      </c>
      <c r="N21" s="28">
        <v>5</v>
      </c>
      <c r="O21" s="43">
        <f>ROUND(((VLOOKUP($B$16,barèmesactuels,F21+2,FALSE)+$B$25*VLOOKUP($B$16,barèmesactuels,F21+2,FALSE)+Paramètres!$D$8*VLOOKUP($B$16,Foyer,F21+2,FALSE)+Paramètres!$D$9*VLOOKUP($B$16,Residence,F21+2,FALSE)+Paramètres!$D$10*VLOOKUP($B$16,Supplement,F21+2,FALSE)+Paramètres!$D$11*VLOOKUP($B$16,Complement,F21+2,FALSE)+VLOOKUP($B$21,'TPP-QPP'!$A$1:$C$4,3,FALSE))+$B$26),2)</f>
        <v>2390.7800000000002</v>
      </c>
      <c r="P21" s="43">
        <f>IF(Paramètres!$D$6="Full cat 1",VLOOKUP(Paramètres!$D$16,barèmescible,N21+2,FALSE),IF(Paramètres!$D$6="Répartition",$B$34*VLOOKUP(Paramètres!$D$16,barèmescible,N21+2,FALSE),0))</f>
        <v>2509.85</v>
      </c>
      <c r="Q21" s="43">
        <f>IF($B$37="",0,IF(Paramètres!$D$6="Full cat 2",VLOOKUP(Paramètres!$D$17,barèmescible,$F21+2,FALSE),IF(Paramètres!$D$6="Répartition",$B$39*VLOOKUP(Paramètres!$D$17,barèmescible,$F21+2,FALSE),0)))</f>
        <v>0</v>
      </c>
      <c r="R21" s="43">
        <f>IF($B$42="",0,IF(Paramètres!$D$6="Full cat 3",VLOOKUP(Paramètres!$D$18,barèmescible,$F21+2,FALSE),IF(Paramètres!$D$6="Répartition",$B$44*VLOOKUP(Paramètres!$D$18,barèmescible,$F21+2,FALSE),0)))</f>
        <v>0</v>
      </c>
      <c r="S21" s="43">
        <f t="shared" si="8"/>
        <v>2509.85</v>
      </c>
      <c r="T21" s="64"/>
      <c r="U21" s="43">
        <f t="shared" si="9"/>
        <v>14.518906882591093</v>
      </c>
      <c r="V21" s="44">
        <f>IF(Paramètres!$D$20=1,'Match code-catégorie'!$K$2,IF(Paramètres!$D$21=1,'Match code-catégorie'!$K$3,ROUND(S21*12/1976,4)))</f>
        <v>15.242000000000001</v>
      </c>
      <c r="W21" s="44">
        <f t="shared" si="6"/>
        <v>0.72309311740890791</v>
      </c>
      <c r="X21" s="70">
        <f t="shared" si="7"/>
        <v>0.72309311740890791</v>
      </c>
      <c r="Z21" s="45"/>
    </row>
    <row r="22" spans="1:26" x14ac:dyDescent="0.2">
      <c r="A22" s="48" t="s">
        <v>335</v>
      </c>
      <c r="B22" s="49">
        <v>38</v>
      </c>
      <c r="D22" s="31"/>
      <c r="E22" s="94"/>
      <c r="F22" s="28">
        <v>6</v>
      </c>
      <c r="G22" s="43">
        <f>IF(Paramètres!$D$20=1,'Match code-catégorie'!$K$2,IF(Paramètres!$D$21=1,'Match code-catégorie'!$K$3,ROUND(((VLOOKUP($B$16,barèmesactuels,F22+2,FALSE)+$B$25*VLOOKUP($B$16,barèmesactuels,F22+2,FALSE)+Paramètres!$D$8*VLOOKUP($B$16,Foyer,F22+2,FALSE)+Paramètres!$D$9*VLOOKUP($B$16,Residence,F22+2,FALSE)+Paramètres!$D$10*VLOOKUP($B$16,Supplement,F22+2,FALSE)+Paramètres!$D$11*VLOOKUP($B$16,Complement,F22+2,FALSE)+VLOOKUP($B$21,'TPP-QPP'!$A$1:$C$4,3,FALSE))+$B$26)*Paramètres!$D$12,2)))</f>
        <v>2402.77</v>
      </c>
      <c r="H22" s="43">
        <f>IF(Paramètres!$D$6="Full cat 1",VLOOKUP(Paramètres!$D$16,barèmescible,F22+2,FALSE)*Paramètres!$D$12,IF(Paramètres!$D$6="Répartition",$B$34*VLOOKUP(Paramètres!$D$16,barèmescible,F22+2,FALSE)*Paramètres!$D$12,0))</f>
        <v>2541.0300000000002</v>
      </c>
      <c r="I22" s="43">
        <f>IF($B$37="",0,IF(Paramètres!$D$6="Full cat 2",VLOOKUP(Paramètres!$D$17,barèmescible,$F22+2,FALSE)*Paramètres!$D$12,IF(Paramètres!$D$6="Répartition",$B$39*VLOOKUP(Paramètres!$D$17,barèmescible,$F22+2,FALSE)*Paramètres!$D$12,0)))</f>
        <v>0</v>
      </c>
      <c r="J22" s="43">
        <f>IF($B$42="",0,IF(Paramètres!$D$6="Full cat 3",VLOOKUP(Paramètres!$D$18,barèmescible,$F22+2,FALSE)*Paramètres!$D$12,IF(Paramètres!$D$6="Répartition",$B$44*VLOOKUP(Paramètres!$D$18,barèmescible,$F22+2,FALSE)*Paramètres!$D$12,0)))</f>
        <v>0</v>
      </c>
      <c r="K22" s="43">
        <f>IF(Paramètres!$D$20=1,'Match code-catégorie'!$K$2,IF(Paramètres!$D$21=1,'Match code-catégorie'!$K$3,ROUND(SUM(H22:J22),2)))</f>
        <v>2541.0300000000002</v>
      </c>
      <c r="L22" s="43">
        <f t="shared" si="3"/>
        <v>138.26000000000022</v>
      </c>
      <c r="M22" s="69">
        <f t="shared" si="4"/>
        <v>138.26000000000022</v>
      </c>
      <c r="N22" s="28">
        <v>6</v>
      </c>
      <c r="O22" s="43">
        <f>ROUND(((VLOOKUP($B$16,barèmesactuels,F22+2,FALSE)+$B$25*VLOOKUP($B$16,barèmesactuels,F22+2,FALSE)+Paramètres!$D$8*VLOOKUP($B$16,Foyer,F22+2,FALSE)+Paramètres!$D$9*VLOOKUP($B$16,Residence,F22+2,FALSE)+Paramètres!$D$10*VLOOKUP($B$16,Supplement,F22+2,FALSE)+Paramètres!$D$11*VLOOKUP($B$16,Complement,F22+2,FALSE)+VLOOKUP($B$21,'TPP-QPP'!$A$1:$C$4,3,FALSE))+$B$26),2)</f>
        <v>2402.77</v>
      </c>
      <c r="P22" s="43">
        <f>IF(Paramètres!$D$6="Full cat 1",VLOOKUP(Paramètres!$D$16,barèmescible,N22+2,FALSE),IF(Paramètres!$D$6="Répartition",$B$34*VLOOKUP(Paramètres!$D$16,barèmescible,N22+2,FALSE),0))</f>
        <v>2541.0300000000002</v>
      </c>
      <c r="Q22" s="43">
        <f>IF($B$37="",0,IF(Paramètres!$D$6="Full cat 2",VLOOKUP(Paramètres!$D$17,barèmescible,$F22+2,FALSE),IF(Paramètres!$D$6="Répartition",$B$39*VLOOKUP(Paramètres!$D$17,barèmescible,$F22+2,FALSE),0)))</f>
        <v>0</v>
      </c>
      <c r="R22" s="43">
        <f>IF($B$42="",0,IF(Paramètres!$D$6="Full cat 3",VLOOKUP(Paramètres!$D$18,barèmescible,$F22+2,FALSE),IF(Paramètres!$D$6="Répartition",$B$44*VLOOKUP(Paramètres!$D$18,barèmescible,$F22+2,FALSE),0)))</f>
        <v>0</v>
      </c>
      <c r="S22" s="43">
        <f t="shared" si="8"/>
        <v>2541.0300000000002</v>
      </c>
      <c r="T22" s="64"/>
      <c r="U22" s="43">
        <f t="shared" si="9"/>
        <v>14.591720647773279</v>
      </c>
      <c r="V22" s="44">
        <f>IF(Paramètres!$D$20=1,'Match code-catégorie'!$K$2,IF(Paramètres!$D$21=1,'Match code-catégorie'!$K$3,ROUND(S22*12/1976,4)))</f>
        <v>15.4314</v>
      </c>
      <c r="W22" s="44">
        <f t="shared" si="6"/>
        <v>0.83967935222672097</v>
      </c>
      <c r="X22" s="70">
        <f t="shared" si="7"/>
        <v>0.83967935222672097</v>
      </c>
      <c r="Z22" s="45"/>
    </row>
    <row r="23" spans="1:26" x14ac:dyDescent="0.2">
      <c r="E23" s="94"/>
      <c r="F23" s="28">
        <v>7</v>
      </c>
      <c r="G23" s="43">
        <f>IF(Paramètres!$D$20=1,'Match code-catégorie'!$K$2,IF(Paramètres!$D$21=1,'Match code-catégorie'!$K$3,ROUND(((VLOOKUP($B$16,barèmesactuels,F23+2,FALSE)+$B$25*VLOOKUP($B$16,barèmesactuels,F23+2,FALSE)+Paramètres!$D$8*VLOOKUP($B$16,Foyer,F23+2,FALSE)+Paramètres!$D$9*VLOOKUP($B$16,Residence,F23+2,FALSE)+Paramètres!$D$10*VLOOKUP($B$16,Supplement,F23+2,FALSE)+Paramètres!$D$11*VLOOKUP($B$16,Complement,F23+2,FALSE)+VLOOKUP($B$21,'TPP-QPP'!$A$1:$C$4,3,FALSE))+$B$26)*Paramètres!$D$12,2)))</f>
        <v>2414.75</v>
      </c>
      <c r="H23" s="43">
        <f>IF(Paramètres!$D$6="Full cat 1",VLOOKUP(Paramètres!$D$16,barèmescible,F23+2,FALSE)*Paramètres!$D$12,IF(Paramètres!$D$6="Répartition",$B$34*VLOOKUP(Paramètres!$D$16,barèmescible,F23+2,FALSE)*Paramètres!$D$12,0))</f>
        <v>2570.2199999999998</v>
      </c>
      <c r="I23" s="43">
        <f>IF($B$37="",0,IF(Paramètres!$D$6="Full cat 2",VLOOKUP(Paramètres!$D$17,barèmescible,$F23+2,FALSE)*Paramètres!$D$12,IF(Paramètres!$D$6="Répartition",$B$39*VLOOKUP(Paramètres!$D$17,barèmescible,$F23+2,FALSE)*Paramètres!$D$12,0)))</f>
        <v>0</v>
      </c>
      <c r="J23" s="43">
        <f>IF($B$42="",0,IF(Paramètres!$D$6="Full cat 3",VLOOKUP(Paramètres!$D$18,barèmescible,$F23+2,FALSE)*Paramètres!$D$12,IF(Paramètres!$D$6="Répartition",$B$44*VLOOKUP(Paramètres!$D$18,barèmescible,$F23+2,FALSE)*Paramètres!$D$12,0)))</f>
        <v>0</v>
      </c>
      <c r="K23" s="43">
        <f>IF(Paramètres!$D$20=1,'Match code-catégorie'!$K$2,IF(Paramètres!$D$21=1,'Match code-catégorie'!$K$3,ROUND(SUM(H23:J23),2)))</f>
        <v>2570.2199999999998</v>
      </c>
      <c r="L23" s="43">
        <f t="shared" si="3"/>
        <v>155.4699999999998</v>
      </c>
      <c r="M23" s="69">
        <f t="shared" si="4"/>
        <v>155.4699999999998</v>
      </c>
      <c r="N23" s="28">
        <v>7</v>
      </c>
      <c r="O23" s="43">
        <f>ROUND(((VLOOKUP($B$16,barèmesactuels,F23+2,FALSE)+$B$25*VLOOKUP($B$16,barèmesactuels,F23+2,FALSE)+Paramètres!$D$8*VLOOKUP($B$16,Foyer,F23+2,FALSE)+Paramètres!$D$9*VLOOKUP($B$16,Residence,F23+2,FALSE)+Paramètres!$D$10*VLOOKUP($B$16,Supplement,F23+2,FALSE)+Paramètres!$D$11*VLOOKUP($B$16,Complement,F23+2,FALSE)+VLOOKUP($B$21,'TPP-QPP'!$A$1:$C$4,3,FALSE))+$B$26),2)</f>
        <v>2414.75</v>
      </c>
      <c r="P23" s="43">
        <f>IF(Paramètres!$D$6="Full cat 1",VLOOKUP(Paramètres!$D$16,barèmescible,N23+2,FALSE),IF(Paramètres!$D$6="Répartition",$B$34*VLOOKUP(Paramètres!$D$16,barèmescible,N23+2,FALSE),0))</f>
        <v>2570.2199999999998</v>
      </c>
      <c r="Q23" s="43">
        <f>IF($B$37="",0,IF(Paramètres!$D$6="Full cat 2",VLOOKUP(Paramètres!$D$17,barèmescible,$F23+2,FALSE),IF(Paramètres!$D$6="Répartition",$B$39*VLOOKUP(Paramètres!$D$17,barèmescible,$F23+2,FALSE),0)))</f>
        <v>0</v>
      </c>
      <c r="R23" s="43">
        <f>IF($B$42="",0,IF(Paramètres!$D$6="Full cat 3",VLOOKUP(Paramètres!$D$18,barèmescible,$F23+2,FALSE),IF(Paramètres!$D$6="Répartition",$B$44*VLOOKUP(Paramètres!$D$18,barèmescible,$F23+2,FALSE),0)))</f>
        <v>0</v>
      </c>
      <c r="S23" s="43">
        <f t="shared" si="8"/>
        <v>2570.2199999999998</v>
      </c>
      <c r="T23" s="64"/>
      <c r="U23" s="43">
        <f t="shared" si="9"/>
        <v>14.664473684210526</v>
      </c>
      <c r="V23" s="44">
        <f>IF(Paramètres!$D$20=1,'Match code-catégorie'!$K$2,IF(Paramètres!$D$21=1,'Match code-catégorie'!$K$3,ROUND(S23*12/1976,4)))</f>
        <v>15.608599999999999</v>
      </c>
      <c r="W23" s="44">
        <f t="shared" si="6"/>
        <v>0.94412631578947348</v>
      </c>
      <c r="X23" s="70">
        <f t="shared" si="7"/>
        <v>0.94412631578947348</v>
      </c>
      <c r="Z23" s="45"/>
    </row>
    <row r="24" spans="1:26" ht="13.5" customHeight="1" x14ac:dyDescent="0.2">
      <c r="A24" s="57" t="s">
        <v>361</v>
      </c>
      <c r="E24" s="94"/>
      <c r="F24" s="28">
        <v>8</v>
      </c>
      <c r="G24" s="43">
        <f>IF(Paramètres!$D$20=1,'Match code-catégorie'!$K$2,IF(Paramètres!$D$21=1,'Match code-catégorie'!$K$3,ROUND(((VLOOKUP($B$16,barèmesactuels,F24+2,FALSE)+$B$25*VLOOKUP($B$16,barèmesactuels,F24+2,FALSE)+Paramètres!$D$8*VLOOKUP($B$16,Foyer,F24+2,FALSE)+Paramètres!$D$9*VLOOKUP($B$16,Residence,F24+2,FALSE)+Paramètres!$D$10*VLOOKUP($B$16,Supplement,F24+2,FALSE)+Paramètres!$D$11*VLOOKUP($B$16,Complement,F24+2,FALSE)+VLOOKUP($B$21,'TPP-QPP'!$A$1:$C$4,3,FALSE))+$B$26)*Paramètres!$D$12,2)))</f>
        <v>2426.73</v>
      </c>
      <c r="H24" s="43">
        <f>IF(Paramètres!$D$6="Full cat 1",VLOOKUP(Paramètres!$D$16,barèmescible,F24+2,FALSE)*Paramètres!$D$12,IF(Paramètres!$D$6="Répartition",$B$34*VLOOKUP(Paramètres!$D$16,barèmescible,F24+2,FALSE)*Paramètres!$D$12,0))</f>
        <v>2597.54</v>
      </c>
      <c r="I24" s="43">
        <f>IF($B$37="",0,IF(Paramètres!$D$6="Full cat 2",VLOOKUP(Paramètres!$D$17,barèmescible,$F24+2,FALSE)*Paramètres!$D$12,IF(Paramètres!$D$6="Répartition",$B$39*VLOOKUP(Paramètres!$D$17,barèmescible,$F24+2,FALSE)*Paramètres!$D$12,0)))</f>
        <v>0</v>
      </c>
      <c r="J24" s="43">
        <f>IF($B$42="",0,IF(Paramètres!$D$6="Full cat 3",VLOOKUP(Paramètres!$D$18,barèmescible,$F24+2,FALSE)*Paramètres!$D$12,IF(Paramètres!$D$6="Répartition",$B$44*VLOOKUP(Paramètres!$D$18,barèmescible,$F24+2,FALSE)*Paramètres!$D$12,0)))</f>
        <v>0</v>
      </c>
      <c r="K24" s="43">
        <f>IF(Paramètres!$D$20=1,'Match code-catégorie'!$K$2,IF(Paramètres!$D$21=1,'Match code-catégorie'!$K$3,ROUND(SUM(H24:J24),2)))</f>
        <v>2597.54</v>
      </c>
      <c r="L24" s="43">
        <f t="shared" si="3"/>
        <v>170.80999999999995</v>
      </c>
      <c r="M24" s="69">
        <f t="shared" si="4"/>
        <v>170.80999999999995</v>
      </c>
      <c r="N24" s="28">
        <v>8</v>
      </c>
      <c r="O24" s="43">
        <f>ROUND(((VLOOKUP($B$16,barèmesactuels,F24+2,FALSE)+$B$25*VLOOKUP($B$16,barèmesactuels,F24+2,FALSE)+Paramètres!$D$8*VLOOKUP($B$16,Foyer,F24+2,FALSE)+Paramètres!$D$9*VLOOKUP($B$16,Residence,F24+2,FALSE)+Paramètres!$D$10*VLOOKUP($B$16,Supplement,F24+2,FALSE)+Paramètres!$D$11*VLOOKUP($B$16,Complement,F24+2,FALSE)+VLOOKUP($B$21,'TPP-QPP'!$A$1:$C$4,3,FALSE))+$B$26),2)</f>
        <v>2426.73</v>
      </c>
      <c r="P24" s="43">
        <f>IF(Paramètres!$D$6="Full cat 1",VLOOKUP(Paramètres!$D$16,barèmescible,N24+2,FALSE),IF(Paramètres!$D$6="Répartition",$B$34*VLOOKUP(Paramètres!$D$16,barèmescible,N24+2,FALSE),0))</f>
        <v>2597.54</v>
      </c>
      <c r="Q24" s="43">
        <f>IF($B$37="",0,IF(Paramètres!$D$6="Full cat 2",VLOOKUP(Paramètres!$D$17,barèmescible,$F24+2,FALSE),IF(Paramètres!$D$6="Répartition",$B$39*VLOOKUP(Paramètres!$D$17,barèmescible,$F24+2,FALSE),0)))</f>
        <v>0</v>
      </c>
      <c r="R24" s="43">
        <f>IF($B$42="",0,IF(Paramètres!$D$6="Full cat 3",VLOOKUP(Paramètres!$D$18,barèmescible,$F24+2,FALSE),IF(Paramètres!$D$6="Répartition",$B$44*VLOOKUP(Paramètres!$D$18,barèmescible,$F24+2,FALSE),0)))</f>
        <v>0</v>
      </c>
      <c r="S24" s="43">
        <f t="shared" si="8"/>
        <v>2597.54</v>
      </c>
      <c r="T24" s="64"/>
      <c r="U24" s="43">
        <f t="shared" si="9"/>
        <v>14.737226720647774</v>
      </c>
      <c r="V24" s="44">
        <f>IF(Paramètres!$D$20=1,'Match code-catégorie'!$K$2,IF(Paramètres!$D$21=1,'Match code-catégorie'!$K$3,ROUND(S24*12/1976,4)))</f>
        <v>15.7745</v>
      </c>
      <c r="W24" s="44">
        <f t="shared" si="6"/>
        <v>1.0372732793522257</v>
      </c>
      <c r="X24" s="70">
        <f t="shared" si="7"/>
        <v>1.0372732793522257</v>
      </c>
      <c r="Z24" s="45"/>
    </row>
    <row r="25" spans="1:26" x14ac:dyDescent="0.2">
      <c r="A25" s="48" t="s">
        <v>336</v>
      </c>
      <c r="B25" s="61">
        <v>0</v>
      </c>
      <c r="C25" s="33"/>
      <c r="D25" s="33"/>
      <c r="E25" s="94"/>
      <c r="F25" s="28">
        <v>9</v>
      </c>
      <c r="G25" s="43">
        <f>IF(Paramètres!$D$20=1,'Match code-catégorie'!$K$2,IF(Paramètres!$D$21=1,'Match code-catégorie'!$K$3,ROUND(((VLOOKUP($B$16,barèmesactuels,F25+2,FALSE)+$B$25*VLOOKUP($B$16,barèmesactuels,F25+2,FALSE)+Paramètres!$D$8*VLOOKUP($B$16,Foyer,F25+2,FALSE)+Paramètres!$D$9*VLOOKUP($B$16,Residence,F25+2,FALSE)+Paramètres!$D$10*VLOOKUP($B$16,Supplement,F25+2,FALSE)+Paramètres!$D$11*VLOOKUP($B$16,Complement,F25+2,FALSE)+VLOOKUP($B$21,'TPP-QPP'!$A$1:$C$4,3,FALSE))+$B$26)*Paramètres!$D$12,2)))</f>
        <v>2438.7199999999998</v>
      </c>
      <c r="H25" s="43">
        <f>IF(Paramètres!$D$6="Full cat 1",VLOOKUP(Paramètres!$D$16,barèmescible,F25+2,FALSE)*Paramètres!$D$12,IF(Paramètres!$D$6="Répartition",$B$34*VLOOKUP(Paramètres!$D$16,barèmescible,F25+2,FALSE)*Paramètres!$D$12,0))</f>
        <v>2623.08</v>
      </c>
      <c r="I25" s="43">
        <f>IF($B$37="",0,IF(Paramètres!$D$6="Full cat 2",VLOOKUP(Paramètres!$D$17,barèmescible,$F25+2,FALSE)*Paramètres!$D$12,IF(Paramètres!$D$6="Répartition",$B$39*VLOOKUP(Paramètres!$D$17,barèmescible,$F25+2,FALSE)*Paramètres!$D$12,0)))</f>
        <v>0</v>
      </c>
      <c r="J25" s="43">
        <f>IF($B$42="",0,IF(Paramètres!$D$6="Full cat 3",VLOOKUP(Paramètres!$D$18,barèmescible,$F25+2,FALSE)*Paramètres!$D$12,IF(Paramètres!$D$6="Répartition",$B$44*VLOOKUP(Paramètres!$D$18,barèmescible,$F25+2,FALSE)*Paramètres!$D$12,0)))</f>
        <v>0</v>
      </c>
      <c r="K25" s="43">
        <f>IF(Paramètres!$D$20=1,'Match code-catégorie'!$K$2,IF(Paramètres!$D$21=1,'Match code-catégorie'!$K$3,ROUND(SUM(H25:J25),2)))</f>
        <v>2623.08</v>
      </c>
      <c r="L25" s="43">
        <f t="shared" si="3"/>
        <v>184.36000000000013</v>
      </c>
      <c r="M25" s="69">
        <f t="shared" si="4"/>
        <v>184.36000000000013</v>
      </c>
      <c r="N25" s="28">
        <v>9</v>
      </c>
      <c r="O25" s="43">
        <f>ROUND(((VLOOKUP($B$16,barèmesactuels,F25+2,FALSE)+$B$25*VLOOKUP($B$16,barèmesactuels,F25+2,FALSE)+Paramètres!$D$8*VLOOKUP($B$16,Foyer,F25+2,FALSE)+Paramètres!$D$9*VLOOKUP($B$16,Residence,F25+2,FALSE)+Paramètres!$D$10*VLOOKUP($B$16,Supplement,F25+2,FALSE)+Paramètres!$D$11*VLOOKUP($B$16,Complement,F25+2,FALSE)+VLOOKUP($B$21,'TPP-QPP'!$A$1:$C$4,3,FALSE))+$B$26),2)</f>
        <v>2438.7199999999998</v>
      </c>
      <c r="P25" s="43">
        <f>IF(Paramètres!$D$6="Full cat 1",VLOOKUP(Paramètres!$D$16,barèmescible,N25+2,FALSE),IF(Paramètres!$D$6="Répartition",$B$34*VLOOKUP(Paramètres!$D$16,barèmescible,N25+2,FALSE),0))</f>
        <v>2623.08</v>
      </c>
      <c r="Q25" s="43">
        <f>IF($B$37="",0,IF(Paramètres!$D$6="Full cat 2",VLOOKUP(Paramètres!$D$17,barèmescible,$F25+2,FALSE),IF(Paramètres!$D$6="Répartition",$B$39*VLOOKUP(Paramètres!$D$17,barèmescible,$F25+2,FALSE),0)))</f>
        <v>0</v>
      </c>
      <c r="R25" s="43">
        <f>IF($B$42="",0,IF(Paramètres!$D$6="Full cat 3",VLOOKUP(Paramètres!$D$18,barèmescible,$F25+2,FALSE),IF(Paramètres!$D$6="Répartition",$B$44*VLOOKUP(Paramètres!$D$18,barèmescible,$F25+2,FALSE),0)))</f>
        <v>0</v>
      </c>
      <c r="S25" s="43">
        <f t="shared" si="8"/>
        <v>2623.08</v>
      </c>
      <c r="T25" s="64"/>
      <c r="U25" s="43">
        <f t="shared" si="9"/>
        <v>14.810040485829958</v>
      </c>
      <c r="V25" s="44">
        <f>IF(Paramètres!$D$20=1,'Match code-catégorie'!$K$2,IF(Paramètres!$D$21=1,'Match code-catégorie'!$K$3,ROUND(S25*12/1976,4)))</f>
        <v>15.929600000000001</v>
      </c>
      <c r="W25" s="44">
        <f t="shared" si="6"/>
        <v>1.1195595141700423</v>
      </c>
      <c r="X25" s="70">
        <f t="shared" si="7"/>
        <v>1.1195595141700423</v>
      </c>
      <c r="Z25" s="45"/>
    </row>
    <row r="26" spans="1:26" x14ac:dyDescent="0.2">
      <c r="A26" t="s">
        <v>337</v>
      </c>
      <c r="B26" s="62">
        <v>0</v>
      </c>
      <c r="E26" s="94"/>
      <c r="F26" s="28">
        <v>10</v>
      </c>
      <c r="G26" s="43">
        <f>IF(Paramètres!$D$20=1,'Match code-catégorie'!$K$2,IF(Paramètres!$D$21=1,'Match code-catégorie'!$K$3,ROUND(((VLOOKUP($B$16,barèmesactuels,F26+2,FALSE)+$B$25*VLOOKUP($B$16,barèmesactuels,F26+2,FALSE)+Paramètres!$D$8*VLOOKUP($B$16,Foyer,F26+2,FALSE)+Paramètres!$D$9*VLOOKUP($B$16,Residence,F26+2,FALSE)+Paramètres!$D$10*VLOOKUP($B$16,Supplement,F26+2,FALSE)+Paramètres!$D$11*VLOOKUP($B$16,Complement,F26+2,FALSE)+VLOOKUP($B$21,'TPP-QPP'!$A$1:$C$4,3,FALSE))+$B$26)*Paramètres!$D$12,2)))</f>
        <v>2512.52</v>
      </c>
      <c r="H26" s="43">
        <f>IF(Paramètres!$D$6="Full cat 1",VLOOKUP(Paramètres!$D$16,barèmescible,F26+2,FALSE)*Paramètres!$D$12,IF(Paramètres!$D$6="Répartition",$B$34*VLOOKUP(Paramètres!$D$16,barèmescible,F26+2,FALSE)*Paramètres!$D$12,0))</f>
        <v>2646.94</v>
      </c>
      <c r="I26" s="43">
        <f>IF($B$37="",0,IF(Paramètres!$D$6="Full cat 2",VLOOKUP(Paramètres!$D$17,barèmescible,$F26+2,FALSE)*Paramètres!$D$12,IF(Paramètres!$D$6="Répartition",$B$39*VLOOKUP(Paramètres!$D$17,barèmescible,$F26+2,FALSE)*Paramètres!$D$12,0)))</f>
        <v>0</v>
      </c>
      <c r="J26" s="43">
        <f>IF($B$42="",0,IF(Paramètres!$D$6="Full cat 3",VLOOKUP(Paramètres!$D$18,barèmescible,$F26+2,FALSE)*Paramètres!$D$12,IF(Paramètres!$D$6="Répartition",$B$44*VLOOKUP(Paramètres!$D$18,barèmescible,$F26+2,FALSE)*Paramètres!$D$12,0)))</f>
        <v>0</v>
      </c>
      <c r="K26" s="43">
        <f>IF(Paramètres!$D$20=1,'Match code-catégorie'!$K$2,IF(Paramètres!$D$21=1,'Match code-catégorie'!$K$3,ROUND(SUM(H26:J26),2)))</f>
        <v>2646.94</v>
      </c>
      <c r="L26" s="43">
        <f t="shared" si="3"/>
        <v>134.42000000000007</v>
      </c>
      <c r="M26" s="69">
        <f t="shared" si="4"/>
        <v>134.42000000000007</v>
      </c>
      <c r="N26" s="28">
        <v>10</v>
      </c>
      <c r="O26" s="43">
        <f>ROUND(((VLOOKUP($B$16,barèmesactuels,F26+2,FALSE)+$B$25*VLOOKUP($B$16,barèmesactuels,F26+2,FALSE)+Paramètres!$D$8*VLOOKUP($B$16,Foyer,F26+2,FALSE)+Paramètres!$D$9*VLOOKUP($B$16,Residence,F26+2,FALSE)+Paramètres!$D$10*VLOOKUP($B$16,Supplement,F26+2,FALSE)+Paramètres!$D$11*VLOOKUP($B$16,Complement,F26+2,FALSE)+VLOOKUP($B$21,'TPP-QPP'!$A$1:$C$4,3,FALSE))+$B$26),2)</f>
        <v>2512.52</v>
      </c>
      <c r="P26" s="43">
        <f>IF(Paramètres!$D$6="Full cat 1",VLOOKUP(Paramètres!$D$16,barèmescible,N26+2,FALSE),IF(Paramètres!$D$6="Répartition",$B$34*VLOOKUP(Paramètres!$D$16,barèmescible,N26+2,FALSE),0))</f>
        <v>2646.94</v>
      </c>
      <c r="Q26" s="43">
        <f>IF($B$37="",0,IF(Paramètres!$D$6="Full cat 2",VLOOKUP(Paramètres!$D$17,barèmescible,$F26+2,FALSE),IF(Paramètres!$D$6="Répartition",$B$39*VLOOKUP(Paramètres!$D$17,barèmescible,$F26+2,FALSE),0)))</f>
        <v>0</v>
      </c>
      <c r="R26" s="43">
        <f>IF($B$42="",0,IF(Paramètres!$D$6="Full cat 3",VLOOKUP(Paramètres!$D$18,barèmescible,$F26+2,FALSE),IF(Paramètres!$D$6="Répartition",$B$44*VLOOKUP(Paramètres!$D$18,barèmescible,$F26+2,FALSE),0)))</f>
        <v>0</v>
      </c>
      <c r="S26" s="43">
        <f t="shared" si="8"/>
        <v>2646.94</v>
      </c>
      <c r="T26" s="64"/>
      <c r="U26" s="43">
        <f t="shared" si="9"/>
        <v>15.258218623481781</v>
      </c>
      <c r="V26" s="44">
        <f>IF(Paramètres!$D$20=1,'Match code-catégorie'!$K$2,IF(Paramètres!$D$21=1,'Match code-catégorie'!$K$3,ROUND(S26*12/1976,4)))</f>
        <v>16.0745</v>
      </c>
      <c r="W26" s="44">
        <f t="shared" si="6"/>
        <v>0.8162813765182193</v>
      </c>
      <c r="X26" s="70">
        <f t="shared" si="7"/>
        <v>0.8162813765182193</v>
      </c>
      <c r="Z26" s="45"/>
    </row>
    <row r="27" spans="1:26" x14ac:dyDescent="0.2">
      <c r="E27" s="94"/>
      <c r="F27" s="28">
        <v>11</v>
      </c>
      <c r="G27" s="43">
        <f>IF(Paramètres!$D$20=1,'Match code-catégorie'!$K$2,IF(Paramètres!$D$21=1,'Match code-catégorie'!$K$3,ROUND(((VLOOKUP($B$16,barèmesactuels,F27+2,FALSE)+$B$25*VLOOKUP($B$16,barèmesactuels,F27+2,FALSE)+Paramètres!$D$8*VLOOKUP($B$16,Foyer,F27+2,FALSE)+Paramètres!$D$9*VLOOKUP($B$16,Residence,F27+2,FALSE)+Paramètres!$D$10*VLOOKUP($B$16,Supplement,F27+2,FALSE)+Paramètres!$D$11*VLOOKUP($B$16,Complement,F27+2,FALSE)+VLOOKUP($B$21,'TPP-QPP'!$A$1:$C$4,3,FALSE))+$B$26)*Paramètres!$D$12,2)))</f>
        <v>2524.5</v>
      </c>
      <c r="H27" s="43">
        <f>IF(Paramètres!$D$6="Full cat 1",VLOOKUP(Paramètres!$D$16,barèmescible,F27+2,FALSE)*Paramètres!$D$12,IF(Paramètres!$D$6="Répartition",$B$34*VLOOKUP(Paramètres!$D$16,barèmescible,F27+2,FALSE)*Paramètres!$D$12,0))</f>
        <v>2669.21</v>
      </c>
      <c r="I27" s="43">
        <f>IF($B$37="",0,IF(Paramètres!$D$6="Full cat 2",VLOOKUP(Paramètres!$D$17,barèmescible,$F27+2,FALSE)*Paramètres!$D$12,IF(Paramètres!$D$6="Répartition",$B$39*VLOOKUP(Paramètres!$D$17,barèmescible,$F27+2,FALSE)*Paramètres!$D$12,0)))</f>
        <v>0</v>
      </c>
      <c r="J27" s="43">
        <f>IF($B$42="",0,IF(Paramètres!$D$6="Full cat 3",VLOOKUP(Paramètres!$D$18,barèmescible,$F27+2,FALSE)*Paramètres!$D$12,IF(Paramètres!$D$6="Répartition",$B$44*VLOOKUP(Paramètres!$D$18,barèmescible,$F27+2,FALSE)*Paramètres!$D$12,0)))</f>
        <v>0</v>
      </c>
      <c r="K27" s="43">
        <f>IF(Paramètres!$D$20=1,'Match code-catégorie'!$K$2,IF(Paramètres!$D$21=1,'Match code-catégorie'!$K$3,ROUND(SUM(H27:J27),2)))</f>
        <v>2669.21</v>
      </c>
      <c r="L27" s="43">
        <f t="shared" si="3"/>
        <v>144.71000000000004</v>
      </c>
      <c r="M27" s="69">
        <f t="shared" si="4"/>
        <v>144.71000000000004</v>
      </c>
      <c r="N27" s="28">
        <v>11</v>
      </c>
      <c r="O27" s="43">
        <f>ROUND(((VLOOKUP($B$16,barèmesactuels,F27+2,FALSE)+$B$25*VLOOKUP($B$16,barèmesactuels,F27+2,FALSE)+Paramètres!$D$8*VLOOKUP($B$16,Foyer,F27+2,FALSE)+Paramètres!$D$9*VLOOKUP($B$16,Residence,F27+2,FALSE)+Paramètres!$D$10*VLOOKUP($B$16,Supplement,F27+2,FALSE)+Paramètres!$D$11*VLOOKUP($B$16,Complement,F27+2,FALSE)+VLOOKUP($B$21,'TPP-QPP'!$A$1:$C$4,3,FALSE))+$B$26),2)</f>
        <v>2524.5</v>
      </c>
      <c r="P27" s="43">
        <f>IF(Paramètres!$D$6="Full cat 1",VLOOKUP(Paramètres!$D$16,barèmescible,N27+2,FALSE),IF(Paramètres!$D$6="Répartition",$B$34*VLOOKUP(Paramètres!$D$16,barèmescible,N27+2,FALSE),0))</f>
        <v>2669.21</v>
      </c>
      <c r="Q27" s="43">
        <f>IF($B$37="",0,IF(Paramètres!$D$6="Full cat 2",VLOOKUP(Paramètres!$D$17,barèmescible,$F27+2,FALSE),IF(Paramètres!$D$6="Répartition",$B$39*VLOOKUP(Paramètres!$D$17,barèmescible,$F27+2,FALSE),0)))</f>
        <v>0</v>
      </c>
      <c r="R27" s="43">
        <f>IF($B$42="",0,IF(Paramètres!$D$6="Full cat 3",VLOOKUP(Paramètres!$D$18,barèmescible,$F27+2,FALSE),IF(Paramètres!$D$6="Répartition",$B$44*VLOOKUP(Paramètres!$D$18,barèmescible,$F27+2,FALSE),0)))</f>
        <v>0</v>
      </c>
      <c r="S27" s="43">
        <f t="shared" si="8"/>
        <v>2669.21</v>
      </c>
      <c r="T27" s="64"/>
      <c r="U27" s="43">
        <f t="shared" si="9"/>
        <v>15.330971659919028</v>
      </c>
      <c r="V27" s="44">
        <f>IF(Paramètres!$D$20=1,'Match code-catégorie'!$K$2,IF(Paramètres!$D$21=1,'Match code-catégorie'!$K$3,ROUND(S27*12/1976,4)))</f>
        <v>16.209800000000001</v>
      </c>
      <c r="W27" s="44">
        <f t="shared" si="6"/>
        <v>0.87882834008097355</v>
      </c>
      <c r="X27" s="70">
        <f t="shared" si="7"/>
        <v>0.87882834008097355</v>
      </c>
      <c r="Z27" s="45"/>
    </row>
    <row r="28" spans="1:26" ht="15" x14ac:dyDescent="0.2">
      <c r="A28" s="41" t="s">
        <v>329</v>
      </c>
      <c r="B28" s="65" t="b">
        <f>OR(COUNTIF(Fonctionsdifreg,B32),COUNTIF(Fonctionsdifreg,B37),COUNTIF(Fonctionsdifreg,B42))</f>
        <v>0</v>
      </c>
      <c r="E28" s="94"/>
      <c r="F28" s="28">
        <v>12</v>
      </c>
      <c r="G28" s="43">
        <f>IF(Paramètres!$D$20=1,'Match code-catégorie'!$K$2,IF(Paramètres!$D$21=1,'Match code-catégorie'!$K$3,ROUND(((VLOOKUP($B$16,barèmesactuels,F28+2,FALSE)+$B$25*VLOOKUP($B$16,barèmesactuels,F28+2,FALSE)+Paramètres!$D$8*VLOOKUP($B$16,Foyer,F28+2,FALSE)+Paramètres!$D$9*VLOOKUP($B$16,Residence,F28+2,FALSE)+Paramètres!$D$10*VLOOKUP($B$16,Supplement,F28+2,FALSE)+Paramètres!$D$11*VLOOKUP($B$16,Complement,F28+2,FALSE)+VLOOKUP($B$21,'TPP-QPP'!$A$1:$C$4,3,FALSE))+$B$26)*Paramètres!$D$12,2)))</f>
        <v>2536.48</v>
      </c>
      <c r="H28" s="43">
        <f>IF(Paramètres!$D$6="Full cat 1",VLOOKUP(Paramètres!$D$16,barèmescible,F28+2,FALSE)*Paramètres!$D$12,IF(Paramètres!$D$6="Répartition",$B$34*VLOOKUP(Paramètres!$D$16,barèmescible,F28+2,FALSE)*Paramètres!$D$12,0))</f>
        <v>2689.97</v>
      </c>
      <c r="I28" s="43">
        <f>IF($B$37="",0,IF(Paramètres!$D$6="Full cat 2",VLOOKUP(Paramètres!$D$17,barèmescible,$F28+2,FALSE)*Paramètres!$D$12,IF(Paramètres!$D$6="Répartition",$B$39*VLOOKUP(Paramètres!$D$17,barèmescible,$F28+2,FALSE)*Paramètres!$D$12,0)))</f>
        <v>0</v>
      </c>
      <c r="J28" s="43">
        <f>IF($B$42="",0,IF(Paramètres!$D$6="Full cat 3",VLOOKUP(Paramètres!$D$18,barèmescible,$F28+2,FALSE)*Paramètres!$D$12,IF(Paramètres!$D$6="Répartition",$B$44*VLOOKUP(Paramètres!$D$18,barèmescible,$F28+2,FALSE)*Paramètres!$D$12,0)))</f>
        <v>0</v>
      </c>
      <c r="K28" s="43">
        <f>IF(Paramètres!$D$20=1,'Match code-catégorie'!$K$2,IF(Paramètres!$D$21=1,'Match code-catégorie'!$K$3,ROUND(SUM(H28:J28),2)))</f>
        <v>2689.97</v>
      </c>
      <c r="L28" s="43">
        <f t="shared" si="3"/>
        <v>153.48999999999978</v>
      </c>
      <c r="M28" s="69">
        <f t="shared" si="4"/>
        <v>153.48999999999978</v>
      </c>
      <c r="N28" s="28">
        <v>12</v>
      </c>
      <c r="O28" s="43">
        <f>ROUND(((VLOOKUP($B$16,barèmesactuels,F28+2,FALSE)+$B$25*VLOOKUP($B$16,barèmesactuels,F28+2,FALSE)+Paramètres!$D$8*VLOOKUP($B$16,Foyer,F28+2,FALSE)+Paramètres!$D$9*VLOOKUP($B$16,Residence,F28+2,FALSE)+Paramètres!$D$10*VLOOKUP($B$16,Supplement,F28+2,FALSE)+Paramètres!$D$11*VLOOKUP($B$16,Complement,F28+2,FALSE)+VLOOKUP($B$21,'TPP-QPP'!$A$1:$C$4,3,FALSE))+$B$26),2)</f>
        <v>2536.48</v>
      </c>
      <c r="P28" s="43">
        <f>IF(Paramètres!$D$6="Full cat 1",VLOOKUP(Paramètres!$D$16,barèmescible,N28+2,FALSE),IF(Paramètres!$D$6="Répartition",$B$34*VLOOKUP(Paramètres!$D$16,barèmescible,N28+2,FALSE),0))</f>
        <v>2689.97</v>
      </c>
      <c r="Q28" s="43">
        <f>IF($B$37="",0,IF(Paramètres!$D$6="Full cat 2",VLOOKUP(Paramètres!$D$17,barèmescible,$F28+2,FALSE),IF(Paramètres!$D$6="Répartition",$B$39*VLOOKUP(Paramètres!$D$17,barèmescible,$F28+2,FALSE),0)))</f>
        <v>0</v>
      </c>
      <c r="R28" s="43">
        <f>IF($B$42="",0,IF(Paramètres!$D$6="Full cat 3",VLOOKUP(Paramètres!$D$18,barèmescible,$F28+2,FALSE),IF(Paramètres!$D$6="Répartition",$B$44*VLOOKUP(Paramètres!$D$18,barèmescible,$F28+2,FALSE),0)))</f>
        <v>0</v>
      </c>
      <c r="S28" s="43">
        <f t="shared" si="8"/>
        <v>2689.97</v>
      </c>
      <c r="T28" s="64"/>
      <c r="U28" s="43">
        <f t="shared" si="9"/>
        <v>15.403724696356276</v>
      </c>
      <c r="V28" s="44">
        <f>IF(Paramètres!$D$20=1,'Match code-catégorie'!$K$2,IF(Paramètres!$D$21=1,'Match code-catégorie'!$K$3,ROUND(S28*12/1976,4)))</f>
        <v>16.335899999999999</v>
      </c>
      <c r="W28" s="44">
        <f t="shared" si="6"/>
        <v>0.93217530364372259</v>
      </c>
      <c r="X28" s="70">
        <f t="shared" si="7"/>
        <v>0.93217530364372259</v>
      </c>
      <c r="Z28" s="45"/>
    </row>
    <row r="29" spans="1:26" x14ac:dyDescent="0.2">
      <c r="E29" s="94"/>
      <c r="F29" s="28">
        <v>13</v>
      </c>
      <c r="G29" s="43">
        <f>IF(Paramètres!$D$20=1,'Match code-catégorie'!$K$2,IF(Paramètres!$D$21=1,'Match code-catégorie'!$K$3,ROUND(((VLOOKUP($B$16,barèmesactuels,F29+2,FALSE)+$B$25*VLOOKUP($B$16,barèmesactuels,F29+2,FALSE)+Paramètres!$D$8*VLOOKUP($B$16,Foyer,F29+2,FALSE)+Paramètres!$D$9*VLOOKUP($B$16,Residence,F29+2,FALSE)+Paramètres!$D$10*VLOOKUP($B$16,Supplement,F29+2,FALSE)+Paramètres!$D$11*VLOOKUP($B$16,Complement,F29+2,FALSE)+VLOOKUP($B$21,'TPP-QPP'!$A$1:$C$4,3,FALSE))+$B$26)*Paramètres!$D$12,2)))</f>
        <v>2548.4699999999998</v>
      </c>
      <c r="H29" s="43">
        <f>IF(Paramètres!$D$6="Full cat 1",VLOOKUP(Paramètres!$D$16,barèmescible,F29+2,FALSE)*Paramètres!$D$12,IF(Paramètres!$D$6="Répartition",$B$34*VLOOKUP(Paramètres!$D$16,barèmescible,F29+2,FALSE)*Paramètres!$D$12,0))</f>
        <v>2709.33</v>
      </c>
      <c r="I29" s="43">
        <f>IF($B$37="",0,IF(Paramètres!$D$6="Full cat 2",VLOOKUP(Paramètres!$D$17,barèmescible,$F29+2,FALSE)*Paramètres!$D$12,IF(Paramètres!$D$6="Répartition",$B$39*VLOOKUP(Paramètres!$D$17,barèmescible,$F29+2,FALSE)*Paramètres!$D$12,0)))</f>
        <v>0</v>
      </c>
      <c r="J29" s="43">
        <f>IF($B$42="",0,IF(Paramètres!$D$6="Full cat 3",VLOOKUP(Paramètres!$D$18,barèmescible,$F29+2,FALSE)*Paramètres!$D$12,IF(Paramètres!$D$6="Répartition",$B$44*VLOOKUP(Paramètres!$D$18,barèmescible,$F29+2,FALSE)*Paramètres!$D$12,0)))</f>
        <v>0</v>
      </c>
      <c r="K29" s="43">
        <f>IF(Paramètres!$D$20=1,'Match code-catégorie'!$K$2,IF(Paramètres!$D$21=1,'Match code-catégorie'!$K$3,ROUND(SUM(H29:J29),2)))</f>
        <v>2709.33</v>
      </c>
      <c r="L29" s="43">
        <f t="shared" si="3"/>
        <v>160.86000000000013</v>
      </c>
      <c r="M29" s="69">
        <f t="shared" si="4"/>
        <v>160.86000000000013</v>
      </c>
      <c r="N29" s="28">
        <v>13</v>
      </c>
      <c r="O29" s="43">
        <f>ROUND(((VLOOKUP($B$16,barèmesactuels,F29+2,FALSE)+$B$25*VLOOKUP($B$16,barèmesactuels,F29+2,FALSE)+Paramètres!$D$8*VLOOKUP($B$16,Foyer,F29+2,FALSE)+Paramètres!$D$9*VLOOKUP($B$16,Residence,F29+2,FALSE)+Paramètres!$D$10*VLOOKUP($B$16,Supplement,F29+2,FALSE)+Paramètres!$D$11*VLOOKUP($B$16,Complement,F29+2,FALSE)+VLOOKUP($B$21,'TPP-QPP'!$A$1:$C$4,3,FALSE))+$B$26),2)</f>
        <v>2548.4699999999998</v>
      </c>
      <c r="P29" s="43">
        <f>IF(Paramètres!$D$6="Full cat 1",VLOOKUP(Paramètres!$D$16,barèmescible,N29+2,FALSE),IF(Paramètres!$D$6="Répartition",$B$34*VLOOKUP(Paramètres!$D$16,barèmescible,N29+2,FALSE),0))</f>
        <v>2709.33</v>
      </c>
      <c r="Q29" s="43">
        <f>IF($B$37="",0,IF(Paramètres!$D$6="Full cat 2",VLOOKUP(Paramètres!$D$17,barèmescible,$F29+2,FALSE),IF(Paramètres!$D$6="Répartition",$B$39*VLOOKUP(Paramètres!$D$17,barèmescible,$F29+2,FALSE),0)))</f>
        <v>0</v>
      </c>
      <c r="R29" s="43">
        <f>IF($B$42="",0,IF(Paramètres!$D$6="Full cat 3",VLOOKUP(Paramètres!$D$18,barèmescible,$F29+2,FALSE),IF(Paramètres!$D$6="Répartition",$B$44*VLOOKUP(Paramètres!$D$18,barèmescible,$F29+2,FALSE),0)))</f>
        <v>0</v>
      </c>
      <c r="S29" s="43">
        <f t="shared" si="8"/>
        <v>2709.33</v>
      </c>
      <c r="T29" s="64"/>
      <c r="U29" s="43">
        <f t="shared" si="9"/>
        <v>15.47653846153846</v>
      </c>
      <c r="V29" s="44">
        <f>IF(Paramètres!$D$20=1,'Match code-catégorie'!$K$2,IF(Paramètres!$D$21=1,'Match code-catégorie'!$K$3,ROUND(S29*12/1976,4)))</f>
        <v>16.453399999999998</v>
      </c>
      <c r="W29" s="44">
        <f t="shared" si="6"/>
        <v>0.976861538461538</v>
      </c>
      <c r="X29" s="70">
        <f t="shared" si="7"/>
        <v>0.976861538461538</v>
      </c>
      <c r="Z29" s="45"/>
    </row>
    <row r="30" spans="1:26" x14ac:dyDescent="0.2">
      <c r="A30" s="55" t="s">
        <v>362</v>
      </c>
      <c r="B30" s="56" t="s">
        <v>360</v>
      </c>
      <c r="E30" s="94"/>
      <c r="F30" s="28">
        <v>14</v>
      </c>
      <c r="G30" s="43">
        <f>IF(Paramètres!$D$20=1,'Match code-catégorie'!$K$2,IF(Paramètres!$D$21=1,'Match code-catégorie'!$K$3,ROUND(((VLOOKUP($B$16,barèmesactuels,F30+2,FALSE)+$B$25*VLOOKUP($B$16,barèmesactuels,F30+2,FALSE)+Paramètres!$D$8*VLOOKUP($B$16,Foyer,F30+2,FALSE)+Paramètres!$D$9*VLOOKUP($B$16,Residence,F30+2,FALSE)+Paramètres!$D$10*VLOOKUP($B$16,Supplement,F30+2,FALSE)+Paramètres!$D$11*VLOOKUP($B$16,Complement,F30+2,FALSE)+VLOOKUP($B$21,'TPP-QPP'!$A$1:$C$4,3,FALSE))+$B$26)*Paramètres!$D$12,2)))</f>
        <v>2560.46</v>
      </c>
      <c r="H30" s="43">
        <f>IF(Paramètres!$D$6="Full cat 1",VLOOKUP(Paramètres!$D$16,barèmescible,F30+2,FALSE)*Paramètres!$D$12,IF(Paramètres!$D$6="Répartition",$B$34*VLOOKUP(Paramètres!$D$16,barèmescible,F30+2,FALSE)*Paramètres!$D$12,0))</f>
        <v>2727.37</v>
      </c>
      <c r="I30" s="43">
        <f>IF($B$37="",0,IF(Paramètres!$D$6="Full cat 2",VLOOKUP(Paramètres!$D$17,barèmescible,$F30+2,FALSE)*Paramètres!$D$12,IF(Paramètres!$D$6="Répartition",$B$39*VLOOKUP(Paramètres!$D$17,barèmescible,$F30+2,FALSE)*Paramètres!$D$12,0)))</f>
        <v>0</v>
      </c>
      <c r="J30" s="43">
        <f>IF($B$42="",0,IF(Paramètres!$D$6="Full cat 3",VLOOKUP(Paramètres!$D$18,barèmescible,$F30+2,FALSE)*Paramètres!$D$12,IF(Paramètres!$D$6="Répartition",$B$44*VLOOKUP(Paramètres!$D$18,barèmescible,$F30+2,FALSE)*Paramètres!$D$12,0)))</f>
        <v>0</v>
      </c>
      <c r="K30" s="43">
        <f>IF(Paramètres!$D$20=1,'Match code-catégorie'!$K$2,IF(Paramètres!$D$21=1,'Match code-catégorie'!$K$3,ROUND(SUM(H30:J30),2)))</f>
        <v>2727.37</v>
      </c>
      <c r="L30" s="43">
        <f t="shared" si="3"/>
        <v>166.90999999999985</v>
      </c>
      <c r="M30" s="69">
        <f t="shared" si="4"/>
        <v>166.90999999999985</v>
      </c>
      <c r="N30" s="28">
        <v>14</v>
      </c>
      <c r="O30" s="43">
        <f>ROUND(((VLOOKUP($B$16,barèmesactuels,F30+2,FALSE)+$B$25*VLOOKUP($B$16,barèmesactuels,F30+2,FALSE)+Paramètres!$D$8*VLOOKUP($B$16,Foyer,F30+2,FALSE)+Paramètres!$D$9*VLOOKUP($B$16,Residence,F30+2,FALSE)+Paramètres!$D$10*VLOOKUP($B$16,Supplement,F30+2,FALSE)+Paramètres!$D$11*VLOOKUP($B$16,Complement,F30+2,FALSE)+VLOOKUP($B$21,'TPP-QPP'!$A$1:$C$4,3,FALSE))+$B$26),2)</f>
        <v>2560.46</v>
      </c>
      <c r="P30" s="43">
        <f>IF(Paramètres!$D$6="Full cat 1",VLOOKUP(Paramètres!$D$16,barèmescible,N30+2,FALSE),IF(Paramètres!$D$6="Répartition",$B$34*VLOOKUP(Paramètres!$D$16,barèmescible,N30+2,FALSE),0))</f>
        <v>2727.37</v>
      </c>
      <c r="Q30" s="43">
        <f>IF($B$37="",0,IF(Paramètres!$D$6="Full cat 2",VLOOKUP(Paramètres!$D$17,barèmescible,$F30+2,FALSE),IF(Paramètres!$D$6="Répartition",$B$39*VLOOKUP(Paramètres!$D$17,barèmescible,$F30+2,FALSE),0)))</f>
        <v>0</v>
      </c>
      <c r="R30" s="43">
        <f>IF($B$42="",0,IF(Paramètres!$D$6="Full cat 3",VLOOKUP(Paramètres!$D$18,barèmescible,$F30+2,FALSE),IF(Paramètres!$D$6="Répartition",$B$44*VLOOKUP(Paramètres!$D$18,barèmescible,$F30+2,FALSE),0)))</f>
        <v>0</v>
      </c>
      <c r="S30" s="43">
        <f t="shared" si="8"/>
        <v>2727.37</v>
      </c>
      <c r="T30" s="64"/>
      <c r="U30" s="43">
        <f t="shared" si="9"/>
        <v>15.549352226720648</v>
      </c>
      <c r="V30" s="44">
        <f>IF(Paramètres!$D$20=1,'Match code-catégorie'!$K$2,IF(Paramètres!$D$21=1,'Match code-catégorie'!$K$3,ROUND(S30*12/1976,4)))</f>
        <v>16.562999999999999</v>
      </c>
      <c r="W30" s="44">
        <f t="shared" si="6"/>
        <v>1.0136477732793505</v>
      </c>
      <c r="X30" s="70">
        <f t="shared" si="7"/>
        <v>1.0136477732793505</v>
      </c>
      <c r="Z30" s="45"/>
    </row>
    <row r="31" spans="1:26" x14ac:dyDescent="0.2">
      <c r="E31" s="94"/>
      <c r="F31" s="28">
        <v>15</v>
      </c>
      <c r="G31" s="43">
        <f>IF(Paramètres!$D$20=1,'Match code-catégorie'!$K$2,IF(Paramètres!$D$21=1,'Match code-catégorie'!$K$3,ROUND(((VLOOKUP($B$16,barèmesactuels,F31+2,FALSE)+$B$25*VLOOKUP($B$16,barèmesactuels,F31+2,FALSE)+Paramètres!$D$8*VLOOKUP($B$16,Foyer,F31+2,FALSE)+Paramètres!$D$9*VLOOKUP($B$16,Residence,F31+2,FALSE)+Paramètres!$D$10*VLOOKUP($B$16,Supplement,F31+2,FALSE)+Paramètres!$D$11*VLOOKUP($B$16,Complement,F31+2,FALSE)+VLOOKUP($B$21,'TPP-QPP'!$A$1:$C$4,3,FALSE))+$B$26)*Paramètres!$D$12,2)))</f>
        <v>2572.44</v>
      </c>
      <c r="H31" s="43">
        <f>IF(Paramètres!$D$6="Full cat 1",VLOOKUP(Paramètres!$D$16,barèmescible,F31+2,FALSE)*Paramètres!$D$12,IF(Paramètres!$D$6="Répartition",$B$34*VLOOKUP(Paramètres!$D$16,barèmescible,F31+2,FALSE)*Paramètres!$D$12,0))</f>
        <v>2744.16</v>
      </c>
      <c r="I31" s="43">
        <f>IF($B$37="",0,IF(Paramètres!$D$6="Full cat 2",VLOOKUP(Paramètres!$D$17,barèmescible,$F31+2,FALSE)*Paramètres!$D$12,IF(Paramètres!$D$6="Répartition",$B$39*VLOOKUP(Paramètres!$D$17,barèmescible,$F31+2,FALSE)*Paramètres!$D$12,0)))</f>
        <v>0</v>
      </c>
      <c r="J31" s="43">
        <f>IF($B$42="",0,IF(Paramètres!$D$6="Full cat 3",VLOOKUP(Paramètres!$D$18,barèmescible,$F31+2,FALSE)*Paramètres!$D$12,IF(Paramètres!$D$6="Répartition",$B$44*VLOOKUP(Paramètres!$D$18,barèmescible,$F31+2,FALSE)*Paramètres!$D$12,0)))</f>
        <v>0</v>
      </c>
      <c r="K31" s="43">
        <f>IF(Paramètres!$D$20=1,'Match code-catégorie'!$K$2,IF(Paramètres!$D$21=1,'Match code-catégorie'!$K$3,ROUND(SUM(H31:J31),2)))</f>
        <v>2744.16</v>
      </c>
      <c r="L31" s="43">
        <f t="shared" si="3"/>
        <v>171.7199999999998</v>
      </c>
      <c r="M31" s="69">
        <f t="shared" si="4"/>
        <v>171.7199999999998</v>
      </c>
      <c r="N31" s="28">
        <v>15</v>
      </c>
      <c r="O31" s="43">
        <f>ROUND(((VLOOKUP($B$16,barèmesactuels,F31+2,FALSE)+$B$25*VLOOKUP($B$16,barèmesactuels,F31+2,FALSE)+Paramètres!$D$8*VLOOKUP($B$16,Foyer,F31+2,FALSE)+Paramètres!$D$9*VLOOKUP($B$16,Residence,F31+2,FALSE)+Paramètres!$D$10*VLOOKUP($B$16,Supplement,F31+2,FALSE)+Paramètres!$D$11*VLOOKUP($B$16,Complement,F31+2,FALSE)+VLOOKUP($B$21,'TPP-QPP'!$A$1:$C$4,3,FALSE))+$B$26),2)</f>
        <v>2572.44</v>
      </c>
      <c r="P31" s="43">
        <f>IF(Paramètres!$D$6="Full cat 1",VLOOKUP(Paramètres!$D$16,barèmescible,N31+2,FALSE),IF(Paramètres!$D$6="Répartition",$B$34*VLOOKUP(Paramètres!$D$16,barèmescible,N31+2,FALSE),0))</f>
        <v>2744.16</v>
      </c>
      <c r="Q31" s="43">
        <f>IF($B$37="",0,IF(Paramètres!$D$6="Full cat 2",VLOOKUP(Paramètres!$D$17,barèmescible,$F31+2,FALSE),IF(Paramètres!$D$6="Répartition",$B$39*VLOOKUP(Paramètres!$D$17,barèmescible,$F31+2,FALSE),0)))</f>
        <v>0</v>
      </c>
      <c r="R31" s="43">
        <f>IF($B$42="",0,IF(Paramètres!$D$6="Full cat 3",VLOOKUP(Paramètres!$D$18,barèmescible,$F31+2,FALSE),IF(Paramètres!$D$6="Répartition",$B$44*VLOOKUP(Paramètres!$D$18,barèmescible,$F31+2,FALSE),0)))</f>
        <v>0</v>
      </c>
      <c r="S31" s="43">
        <f t="shared" si="8"/>
        <v>2744.16</v>
      </c>
      <c r="T31" s="64"/>
      <c r="U31" s="43">
        <f t="shared" si="9"/>
        <v>15.622105263157895</v>
      </c>
      <c r="V31" s="44">
        <f>IF(Paramètres!$D$20=1,'Match code-catégorie'!$K$2,IF(Paramètres!$D$21=1,'Match code-catégorie'!$K$3,ROUND(S31*12/1976,4)))</f>
        <v>16.664899999999999</v>
      </c>
      <c r="W31" s="44">
        <f t="shared" si="6"/>
        <v>1.0427947368421044</v>
      </c>
      <c r="X31" s="70">
        <f t="shared" si="7"/>
        <v>1.0427947368421044</v>
      </c>
      <c r="Z31" s="45"/>
    </row>
    <row r="32" spans="1:26" x14ac:dyDescent="0.2">
      <c r="A32" s="57" t="s">
        <v>338</v>
      </c>
      <c r="B32" s="40">
        <v>2072</v>
      </c>
      <c r="E32" s="94"/>
      <c r="F32" s="28">
        <v>16</v>
      </c>
      <c r="G32" s="43">
        <f>IF(Paramètres!$D$20=1,'Match code-catégorie'!$K$2,IF(Paramètres!$D$21=1,'Match code-catégorie'!$K$3,ROUND(((VLOOKUP($B$16,barèmesactuels,F32+2,FALSE)+$B$25*VLOOKUP($B$16,barèmesactuels,F32+2,FALSE)+Paramètres!$D$8*VLOOKUP($B$16,Foyer,F32+2,FALSE)+Paramètres!$D$9*VLOOKUP($B$16,Residence,F32+2,FALSE)+Paramètres!$D$10*VLOOKUP($B$16,Supplement,F32+2,FALSE)+Paramètres!$D$11*VLOOKUP($B$16,Complement,F32+2,FALSE)+VLOOKUP($B$21,'TPP-QPP'!$A$1:$C$4,3,FALSE))+$B$26)*Paramètres!$D$12,2)))</f>
        <v>2584.4299999999998</v>
      </c>
      <c r="H32" s="43">
        <f>IF(Paramètres!$D$6="Full cat 1",VLOOKUP(Paramètres!$D$16,barèmescible,F32+2,FALSE)*Paramètres!$D$12,IF(Paramètres!$D$6="Répartition",$B$34*VLOOKUP(Paramètres!$D$16,barèmescible,F32+2,FALSE)*Paramètres!$D$12,0))</f>
        <v>2755.27</v>
      </c>
      <c r="I32" s="43">
        <f>IF($B$37="",0,IF(Paramètres!$D$6="Full cat 2",VLOOKUP(Paramètres!$D$17,barèmescible,$F32+2,FALSE)*Paramètres!$D$12,IF(Paramètres!$D$6="Répartition",$B$39*VLOOKUP(Paramètres!$D$17,barèmescible,$F32+2,FALSE)*Paramètres!$D$12,0)))</f>
        <v>0</v>
      </c>
      <c r="J32" s="43">
        <f>IF($B$42="",0,IF(Paramètres!$D$6="Full cat 3",VLOOKUP(Paramètres!$D$18,barèmescible,$F32+2,FALSE)*Paramètres!$D$12,IF(Paramètres!$D$6="Répartition",$B$44*VLOOKUP(Paramètres!$D$18,barèmescible,$F32+2,FALSE)*Paramètres!$D$12,0)))</f>
        <v>0</v>
      </c>
      <c r="K32" s="43">
        <f>IF(Paramètres!$D$20=1,'Match code-catégorie'!$K$2,IF(Paramètres!$D$21=1,'Match code-catégorie'!$K$3,ROUND(SUM(H32:J32),2)))</f>
        <v>2755.27</v>
      </c>
      <c r="L32" s="43">
        <f t="shared" si="3"/>
        <v>170.84000000000015</v>
      </c>
      <c r="M32" s="69">
        <f t="shared" si="4"/>
        <v>170.84000000000015</v>
      </c>
      <c r="N32" s="28">
        <v>16</v>
      </c>
      <c r="O32" s="43">
        <f>ROUND(((VLOOKUP($B$16,barèmesactuels,F32+2,FALSE)+$B$25*VLOOKUP($B$16,barèmesactuels,F32+2,FALSE)+Paramètres!$D$8*VLOOKUP($B$16,Foyer,F32+2,FALSE)+Paramètres!$D$9*VLOOKUP($B$16,Residence,F32+2,FALSE)+Paramètres!$D$10*VLOOKUP($B$16,Supplement,F32+2,FALSE)+Paramètres!$D$11*VLOOKUP($B$16,Complement,F32+2,FALSE)+VLOOKUP($B$21,'TPP-QPP'!$A$1:$C$4,3,FALSE))+$B$26),2)</f>
        <v>2584.4299999999998</v>
      </c>
      <c r="P32" s="43">
        <f>IF(Paramètres!$D$6="Full cat 1",VLOOKUP(Paramètres!$D$16,barèmescible,N32+2,FALSE),IF(Paramètres!$D$6="Répartition",$B$34*VLOOKUP(Paramètres!$D$16,barèmescible,N32+2,FALSE),0))</f>
        <v>2755.27</v>
      </c>
      <c r="Q32" s="43">
        <f>IF($B$37="",0,IF(Paramètres!$D$6="Full cat 2",VLOOKUP(Paramètres!$D$17,barèmescible,$F32+2,FALSE),IF(Paramètres!$D$6="Répartition",$B$39*VLOOKUP(Paramètres!$D$17,barèmescible,$F32+2,FALSE),0)))</f>
        <v>0</v>
      </c>
      <c r="R32" s="43">
        <f>IF($B$42="",0,IF(Paramètres!$D$6="Full cat 3",VLOOKUP(Paramètres!$D$18,barèmescible,$F32+2,FALSE),IF(Paramètres!$D$6="Répartition",$B$44*VLOOKUP(Paramètres!$D$18,barèmescible,$F32+2,FALSE),0)))</f>
        <v>0</v>
      </c>
      <c r="S32" s="43">
        <f t="shared" si="8"/>
        <v>2755.27</v>
      </c>
      <c r="T32" s="64"/>
      <c r="U32" s="43">
        <f t="shared" si="9"/>
        <v>15.694919028340079</v>
      </c>
      <c r="V32" s="44">
        <f>IF(Paramètres!$D$20=1,'Match code-catégorie'!$K$2,IF(Paramètres!$D$21=1,'Match code-catégorie'!$K$3,ROUND(S32*12/1976,4)))</f>
        <v>16.732399999999998</v>
      </c>
      <c r="W32" s="44">
        <f t="shared" si="6"/>
        <v>1.0374809716599191</v>
      </c>
      <c r="X32" s="70">
        <f t="shared" si="7"/>
        <v>1.0374809716599191</v>
      </c>
      <c r="Z32" s="45"/>
    </row>
    <row r="33" spans="1:26" x14ac:dyDescent="0.2">
      <c r="A33" s="54" t="str">
        <f>IF(B32="","",IF(B32="Manquant",'Match code-catégorie'!$K$4,VLOOKUP(B32,'Match code-catégorie'!$A$1:$B$223,2,FALSE)))</f>
        <v>Schoonmaker</v>
      </c>
      <c r="E33" s="94"/>
      <c r="F33" s="28">
        <v>17</v>
      </c>
      <c r="G33" s="43">
        <f>IF(Paramètres!$D$20=1,'Match code-catégorie'!$K$2,IF(Paramètres!$D$21=1,'Match code-catégorie'!$K$3,ROUND(((VLOOKUP($B$16,barèmesactuels,F33+2,FALSE)+$B$25*VLOOKUP($B$16,barèmesactuels,F33+2,FALSE)+Paramètres!$D$8*VLOOKUP($B$16,Foyer,F33+2,FALSE)+Paramètres!$D$9*VLOOKUP($B$16,Residence,F33+2,FALSE)+Paramètres!$D$10*VLOOKUP($B$16,Supplement,F33+2,FALSE)+Paramètres!$D$11*VLOOKUP($B$16,Complement,F33+2,FALSE)+VLOOKUP($B$21,'TPP-QPP'!$A$1:$C$4,3,FALSE))+$B$26)*Paramètres!$D$12,2)))</f>
        <v>2596.41</v>
      </c>
      <c r="H33" s="43">
        <f>IF(Paramètres!$D$6="Full cat 1",VLOOKUP(Paramètres!$D$16,barèmescible,F33+2,FALSE)*Paramètres!$D$12,IF(Paramètres!$D$6="Répartition",$B$34*VLOOKUP(Paramètres!$D$16,barèmescible,F33+2,FALSE)*Paramètres!$D$12,0))</f>
        <v>2765.58</v>
      </c>
      <c r="I33" s="43">
        <f>IF($B$37="",0,IF(Paramètres!$D$6="Full cat 2",VLOOKUP(Paramètres!$D$17,barèmescible,$F33+2,FALSE)*Paramètres!$D$12,IF(Paramètres!$D$6="Répartition",$B$39*VLOOKUP(Paramètres!$D$17,barèmescible,$F33+2,FALSE)*Paramètres!$D$12,0)))</f>
        <v>0</v>
      </c>
      <c r="J33" s="43">
        <f>IF($B$42="",0,IF(Paramètres!$D$6="Full cat 3",VLOOKUP(Paramètres!$D$18,barèmescible,$F33+2,FALSE)*Paramètres!$D$12,IF(Paramètres!$D$6="Répartition",$B$44*VLOOKUP(Paramètres!$D$18,barèmescible,$F33+2,FALSE)*Paramètres!$D$12,0)))</f>
        <v>0</v>
      </c>
      <c r="K33" s="43">
        <f>IF(Paramètres!$D$20=1,'Match code-catégorie'!$K$2,IF(Paramètres!$D$21=1,'Match code-catégorie'!$K$3,ROUND(SUM(H33:J33),2)))</f>
        <v>2765.58</v>
      </c>
      <c r="L33" s="43">
        <f t="shared" si="3"/>
        <v>169.17000000000007</v>
      </c>
      <c r="M33" s="69">
        <f t="shared" si="4"/>
        <v>169.17000000000007</v>
      </c>
      <c r="N33" s="28">
        <v>17</v>
      </c>
      <c r="O33" s="43">
        <f>ROUND(((VLOOKUP($B$16,barèmesactuels,F33+2,FALSE)+$B$25*VLOOKUP($B$16,barèmesactuels,F33+2,FALSE)+Paramètres!$D$8*VLOOKUP($B$16,Foyer,F33+2,FALSE)+Paramètres!$D$9*VLOOKUP($B$16,Residence,F33+2,FALSE)+Paramètres!$D$10*VLOOKUP($B$16,Supplement,F33+2,FALSE)+Paramètres!$D$11*VLOOKUP($B$16,Complement,F33+2,FALSE)+VLOOKUP($B$21,'TPP-QPP'!$A$1:$C$4,3,FALSE))+$B$26),2)</f>
        <v>2596.41</v>
      </c>
      <c r="P33" s="43">
        <f>IF(Paramètres!$D$6="Full cat 1",VLOOKUP(Paramètres!$D$16,barèmescible,N33+2,FALSE),IF(Paramètres!$D$6="Répartition",$B$34*VLOOKUP(Paramètres!$D$16,barèmescible,N33+2,FALSE),0))</f>
        <v>2765.58</v>
      </c>
      <c r="Q33" s="43">
        <f>IF($B$37="",0,IF(Paramètres!$D$6="Full cat 2",VLOOKUP(Paramètres!$D$17,barèmescible,$F33+2,FALSE),IF(Paramètres!$D$6="Répartition",$B$39*VLOOKUP(Paramètres!$D$17,barèmescible,$F33+2,FALSE),0)))</f>
        <v>0</v>
      </c>
      <c r="R33" s="43">
        <f>IF($B$42="",0,IF(Paramètres!$D$6="Full cat 3",VLOOKUP(Paramètres!$D$18,barèmescible,$F33+2,FALSE),IF(Paramètres!$D$6="Répartition",$B$44*VLOOKUP(Paramètres!$D$18,barèmescible,$F33+2,FALSE),0)))</f>
        <v>0</v>
      </c>
      <c r="S33" s="43">
        <f t="shared" si="8"/>
        <v>2765.58</v>
      </c>
      <c r="T33" s="64"/>
      <c r="U33" s="43">
        <f t="shared" si="9"/>
        <v>15.767672064777328</v>
      </c>
      <c r="V33" s="44">
        <f>IF(Paramètres!$D$20=1,'Match code-catégorie'!$K$2,IF(Paramètres!$D$21=1,'Match code-catégorie'!$K$3,ROUND(S33*12/1976,4)))</f>
        <v>16.795000000000002</v>
      </c>
      <c r="W33" s="44">
        <f t="shared" si="6"/>
        <v>1.0273279352226741</v>
      </c>
      <c r="X33" s="70">
        <f t="shared" si="7"/>
        <v>1.0273279352226741</v>
      </c>
      <c r="Z33" s="45"/>
    </row>
    <row r="34" spans="1:26" ht="14.25" customHeight="1" x14ac:dyDescent="0.2">
      <c r="A34" t="s">
        <v>341</v>
      </c>
      <c r="B34" s="29">
        <v>1</v>
      </c>
      <c r="E34" s="94"/>
      <c r="F34" s="28">
        <v>18</v>
      </c>
      <c r="G34" s="43">
        <f>IF(Paramètres!$D$20=1,'Match code-catégorie'!$K$2,IF(Paramètres!$D$21=1,'Match code-catégorie'!$K$3,ROUND(((VLOOKUP($B$16,barèmesactuels,F34+2,FALSE)+$B$25*VLOOKUP($B$16,barèmesactuels,F34+2,FALSE)+Paramètres!$D$8*VLOOKUP($B$16,Foyer,F34+2,FALSE)+Paramètres!$D$9*VLOOKUP($B$16,Residence,F34+2,FALSE)+Paramètres!$D$10*VLOOKUP($B$16,Supplement,F34+2,FALSE)+Paramètres!$D$11*VLOOKUP($B$16,Complement,F34+2,FALSE)+VLOOKUP($B$21,'TPP-QPP'!$A$1:$C$4,3,FALSE))+$B$26)*Paramètres!$D$12,2)))</f>
        <v>2608.4</v>
      </c>
      <c r="H34" s="43">
        <f>IF(Paramètres!$D$6="Full cat 1",VLOOKUP(Paramètres!$D$16,barèmescible,F34+2,FALSE)*Paramètres!$D$12,IF(Paramètres!$D$6="Répartition",$B$34*VLOOKUP(Paramètres!$D$16,barèmescible,F34+2,FALSE)*Paramètres!$D$12,0))</f>
        <v>2775.15</v>
      </c>
      <c r="I34" s="43">
        <f>IF($B$37="",0,IF(Paramètres!$D$6="Full cat 2",VLOOKUP(Paramètres!$D$17,barèmescible,$F34+2,FALSE)*Paramètres!$D$12,IF(Paramètres!$D$6="Répartition",$B$39*VLOOKUP(Paramètres!$D$17,barèmescible,$F34+2,FALSE)*Paramètres!$D$12,0)))</f>
        <v>0</v>
      </c>
      <c r="J34" s="43">
        <f>IF($B$42="",0,IF(Paramètres!$D$6="Full cat 3",VLOOKUP(Paramètres!$D$18,barèmescible,$F34+2,FALSE)*Paramètres!$D$12,IF(Paramètres!$D$6="Répartition",$B$44*VLOOKUP(Paramètres!$D$18,barèmescible,$F34+2,FALSE)*Paramètres!$D$12,0)))</f>
        <v>0</v>
      </c>
      <c r="K34" s="43">
        <f>IF(Paramètres!$D$20=1,'Match code-catégorie'!$K$2,IF(Paramètres!$D$21=1,'Match code-catégorie'!$K$3,ROUND(SUM(H34:J34),2)))</f>
        <v>2775.15</v>
      </c>
      <c r="L34" s="43">
        <f t="shared" si="3"/>
        <v>166.75</v>
      </c>
      <c r="M34" s="69">
        <f t="shared" si="4"/>
        <v>166.75</v>
      </c>
      <c r="N34" s="28">
        <v>18</v>
      </c>
      <c r="O34" s="43">
        <f>ROUND(((VLOOKUP($B$16,barèmesactuels,F34+2,FALSE)+$B$25*VLOOKUP($B$16,barèmesactuels,F34+2,FALSE)+Paramètres!$D$8*VLOOKUP($B$16,Foyer,F34+2,FALSE)+Paramètres!$D$9*VLOOKUP($B$16,Residence,F34+2,FALSE)+Paramètres!$D$10*VLOOKUP($B$16,Supplement,F34+2,FALSE)+Paramètres!$D$11*VLOOKUP($B$16,Complement,F34+2,FALSE)+VLOOKUP($B$21,'TPP-QPP'!$A$1:$C$4,3,FALSE))+$B$26),2)</f>
        <v>2608.4</v>
      </c>
      <c r="P34" s="43">
        <f>IF(Paramètres!$D$6="Full cat 1",VLOOKUP(Paramètres!$D$16,barèmescible,N34+2,FALSE),IF(Paramètres!$D$6="Répartition",$B$34*VLOOKUP(Paramètres!$D$16,barèmescible,N34+2,FALSE),0))</f>
        <v>2775.15</v>
      </c>
      <c r="Q34" s="43">
        <f>IF($B$37="",0,IF(Paramètres!$D$6="Full cat 2",VLOOKUP(Paramètres!$D$17,barèmescible,$F34+2,FALSE),IF(Paramètres!$D$6="Répartition",$B$39*VLOOKUP(Paramètres!$D$17,barèmescible,$F34+2,FALSE),0)))</f>
        <v>0</v>
      </c>
      <c r="R34" s="43">
        <f>IF($B$42="",0,IF(Paramètres!$D$6="Full cat 3",VLOOKUP(Paramètres!$D$18,barèmescible,$F34+2,FALSE),IF(Paramètres!$D$6="Répartition",$B$44*VLOOKUP(Paramètres!$D$18,barèmescible,$F34+2,FALSE),0)))</f>
        <v>0</v>
      </c>
      <c r="S34" s="43">
        <f t="shared" si="8"/>
        <v>2775.15</v>
      </c>
      <c r="T34" s="64"/>
      <c r="U34" s="43">
        <f t="shared" si="9"/>
        <v>15.840485829959515</v>
      </c>
      <c r="V34" s="44">
        <f>IF(Paramètres!$D$20=1,'Match code-catégorie'!$K$2,IF(Paramètres!$D$21=1,'Match code-catégorie'!$K$3,ROUND(S34*12/1976,4)))</f>
        <v>16.853100000000001</v>
      </c>
      <c r="W34" s="44">
        <f t="shared" si="6"/>
        <v>1.0126141700404858</v>
      </c>
      <c r="X34" s="70">
        <f t="shared" si="7"/>
        <v>1.0126141700404858</v>
      </c>
      <c r="Z34" s="45"/>
    </row>
    <row r="35" spans="1:26" x14ac:dyDescent="0.2">
      <c r="A35" t="s">
        <v>343</v>
      </c>
      <c r="B35" s="40">
        <v>16</v>
      </c>
      <c r="E35" s="94"/>
      <c r="F35" s="28">
        <v>19</v>
      </c>
      <c r="G35" s="43">
        <f>IF(Paramètres!$D$20=1,'Match code-catégorie'!$K$2,IF(Paramètres!$D$21=1,'Match code-catégorie'!$K$3,ROUND(((VLOOKUP($B$16,barèmesactuels,F35+2,FALSE)+$B$25*VLOOKUP($B$16,barèmesactuels,F35+2,FALSE)+Paramètres!$D$8*VLOOKUP($B$16,Foyer,F35+2,FALSE)+Paramètres!$D$9*VLOOKUP($B$16,Residence,F35+2,FALSE)+Paramètres!$D$10*VLOOKUP($B$16,Supplement,F35+2,FALSE)+Paramètres!$D$11*VLOOKUP($B$16,Complement,F35+2,FALSE)+VLOOKUP($B$21,'TPP-QPP'!$A$1:$C$4,3,FALSE))+$B$26)*Paramètres!$D$12,2)))</f>
        <v>2620.38</v>
      </c>
      <c r="H35" s="43">
        <f>IF(Paramètres!$D$6="Full cat 1",VLOOKUP(Paramètres!$D$16,barèmescible,F35+2,FALSE)*Paramètres!$D$12,IF(Paramètres!$D$6="Répartition",$B$34*VLOOKUP(Paramètres!$D$16,barèmescible,F35+2,FALSE)*Paramètres!$D$12,0))</f>
        <v>2784.04</v>
      </c>
      <c r="I35" s="43">
        <f>IF($B$37="",0,IF(Paramètres!$D$6="Full cat 2",VLOOKUP(Paramètres!$D$17,barèmescible,$F35+2,FALSE)*Paramètres!$D$12,IF(Paramètres!$D$6="Répartition",$B$39*VLOOKUP(Paramètres!$D$17,barèmescible,$F35+2,FALSE)*Paramètres!$D$12,0)))</f>
        <v>0</v>
      </c>
      <c r="J35" s="43">
        <f>IF($B$42="",0,IF(Paramètres!$D$6="Full cat 3",VLOOKUP(Paramètres!$D$18,barèmescible,$F35+2,FALSE)*Paramètres!$D$12,IF(Paramètres!$D$6="Répartition",$B$44*VLOOKUP(Paramètres!$D$18,barèmescible,$F35+2,FALSE)*Paramètres!$D$12,0)))</f>
        <v>0</v>
      </c>
      <c r="K35" s="43">
        <f>IF(Paramètres!$D$20=1,'Match code-catégorie'!$K$2,IF(Paramètres!$D$21=1,'Match code-catégorie'!$K$3,ROUND(SUM(H35:J35),2)))</f>
        <v>2784.04</v>
      </c>
      <c r="L35" s="43">
        <f t="shared" si="3"/>
        <v>163.65999999999985</v>
      </c>
      <c r="M35" s="69">
        <f t="shared" si="4"/>
        <v>163.65999999999985</v>
      </c>
      <c r="N35" s="28">
        <v>19</v>
      </c>
      <c r="O35" s="43">
        <f>ROUND(((VLOOKUP($B$16,barèmesactuels,F35+2,FALSE)+$B$25*VLOOKUP($B$16,barèmesactuels,F35+2,FALSE)+Paramètres!$D$8*VLOOKUP($B$16,Foyer,F35+2,FALSE)+Paramètres!$D$9*VLOOKUP($B$16,Residence,F35+2,FALSE)+Paramètres!$D$10*VLOOKUP($B$16,Supplement,F35+2,FALSE)+Paramètres!$D$11*VLOOKUP($B$16,Complement,F35+2,FALSE)+VLOOKUP($B$21,'TPP-QPP'!$A$1:$C$4,3,FALSE))+$B$26),2)</f>
        <v>2620.38</v>
      </c>
      <c r="P35" s="43">
        <f>IF(Paramètres!$D$6="Full cat 1",VLOOKUP(Paramètres!$D$16,barèmescible,N35+2,FALSE),IF(Paramètres!$D$6="Répartition",$B$34*VLOOKUP(Paramètres!$D$16,barèmescible,N35+2,FALSE),0))</f>
        <v>2784.04</v>
      </c>
      <c r="Q35" s="43">
        <f>IF($B$37="",0,IF(Paramètres!$D$6="Full cat 2",VLOOKUP(Paramètres!$D$17,barèmescible,$F35+2,FALSE),IF(Paramètres!$D$6="Répartition",$B$39*VLOOKUP(Paramètres!$D$17,barèmescible,$F35+2,FALSE),0)))</f>
        <v>0</v>
      </c>
      <c r="R35" s="43">
        <f>IF($B$42="",0,IF(Paramètres!$D$6="Full cat 3",VLOOKUP(Paramètres!$D$18,barèmescible,$F35+2,FALSE),IF(Paramètres!$D$6="Répartition",$B$44*VLOOKUP(Paramètres!$D$18,barèmescible,$F35+2,FALSE),0)))</f>
        <v>0</v>
      </c>
      <c r="S35" s="43">
        <f t="shared" si="8"/>
        <v>2784.04</v>
      </c>
      <c r="T35" s="64"/>
      <c r="U35" s="43">
        <f t="shared" si="9"/>
        <v>15.913238866396762</v>
      </c>
      <c r="V35" s="44">
        <f>IF(Paramètres!$D$20=1,'Match code-catégorie'!$K$2,IF(Paramètres!$D$21=1,'Match code-catégorie'!$K$3,ROUND(S35*12/1976,4)))</f>
        <v>16.9071</v>
      </c>
      <c r="W35" s="44">
        <f t="shared" si="6"/>
        <v>0.99386113360323769</v>
      </c>
      <c r="X35" s="70">
        <f t="shared" si="7"/>
        <v>0.99386113360323769</v>
      </c>
      <c r="Z35" s="45"/>
    </row>
    <row r="36" spans="1:26" x14ac:dyDescent="0.2">
      <c r="E36" s="94"/>
      <c r="F36" s="28">
        <v>20</v>
      </c>
      <c r="G36" s="43">
        <f>IF(Paramètres!$D$20=1,'Match code-catégorie'!$K$2,IF(Paramètres!$D$21=1,'Match code-catégorie'!$K$3,ROUND(((VLOOKUP($B$16,barèmesactuels,F36+2,FALSE)+$B$25*VLOOKUP($B$16,barèmesactuels,F36+2,FALSE)+Paramètres!$D$8*VLOOKUP($B$16,Foyer,F36+2,FALSE)+Paramètres!$D$9*VLOOKUP($B$16,Residence,F36+2,FALSE)+Paramètres!$D$10*VLOOKUP($B$16,Supplement,F36+2,FALSE)+Paramètres!$D$11*VLOOKUP($B$16,Complement,F36+2,FALSE)+VLOOKUP($B$21,'TPP-QPP'!$A$1:$C$4,3,FALSE))+$B$26)*Paramètres!$D$12,2)))</f>
        <v>2632.37</v>
      </c>
      <c r="H36" s="43">
        <f>IF(Paramètres!$D$6="Full cat 1",VLOOKUP(Paramètres!$D$16,barèmescible,F36+2,FALSE)*Paramètres!$D$12,IF(Paramètres!$D$6="Répartition",$B$34*VLOOKUP(Paramètres!$D$16,barèmescible,F36+2,FALSE)*Paramètres!$D$12,0))</f>
        <v>2792.29</v>
      </c>
      <c r="I36" s="43">
        <f>IF($B$37="",0,IF(Paramètres!$D$6="Full cat 2",VLOOKUP(Paramètres!$D$17,barèmescible,$F36+2,FALSE)*Paramètres!$D$12,IF(Paramètres!$D$6="Répartition",$B$39*VLOOKUP(Paramètres!$D$17,barèmescible,$F36+2,FALSE)*Paramètres!$D$12,0)))</f>
        <v>0</v>
      </c>
      <c r="J36" s="43">
        <f>IF($B$42="",0,IF(Paramètres!$D$6="Full cat 3",VLOOKUP(Paramètres!$D$18,barèmescible,$F36+2,FALSE)*Paramètres!$D$12,IF(Paramètres!$D$6="Répartition",$B$44*VLOOKUP(Paramètres!$D$18,barèmescible,$F36+2,FALSE)*Paramètres!$D$12,0)))</f>
        <v>0</v>
      </c>
      <c r="K36" s="43">
        <f>IF(Paramètres!$D$20=1,'Match code-catégorie'!$K$2,IF(Paramètres!$D$21=1,'Match code-catégorie'!$K$3,ROUND(SUM(H36:J36),2)))</f>
        <v>2792.29</v>
      </c>
      <c r="L36" s="43">
        <f t="shared" si="3"/>
        <v>159.92000000000007</v>
      </c>
      <c r="M36" s="69">
        <f t="shared" si="4"/>
        <v>159.92000000000007</v>
      </c>
      <c r="N36" s="28">
        <v>20</v>
      </c>
      <c r="O36" s="43">
        <f>ROUND(((VLOOKUP($B$16,barèmesactuels,F36+2,FALSE)+$B$25*VLOOKUP($B$16,barèmesactuels,F36+2,FALSE)+Paramètres!$D$8*VLOOKUP($B$16,Foyer,F36+2,FALSE)+Paramètres!$D$9*VLOOKUP($B$16,Residence,F36+2,FALSE)+Paramètres!$D$10*VLOOKUP($B$16,Supplement,F36+2,FALSE)+Paramètres!$D$11*VLOOKUP($B$16,Complement,F36+2,FALSE)+VLOOKUP($B$21,'TPP-QPP'!$A$1:$C$4,3,FALSE))+$B$26),2)</f>
        <v>2632.37</v>
      </c>
      <c r="P36" s="43">
        <f>IF(Paramètres!$D$6="Full cat 1",VLOOKUP(Paramètres!$D$16,barèmescible,N36+2,FALSE),IF(Paramètres!$D$6="Répartition",$B$34*VLOOKUP(Paramètres!$D$16,barèmescible,N36+2,FALSE),0))</f>
        <v>2792.29</v>
      </c>
      <c r="Q36" s="43">
        <f>IF($B$37="",0,IF(Paramètres!$D$6="Full cat 2",VLOOKUP(Paramètres!$D$17,barèmescible,$F36+2,FALSE),IF(Paramètres!$D$6="Répartition",$B$39*VLOOKUP(Paramètres!$D$17,barèmescible,$F36+2,FALSE),0)))</f>
        <v>0</v>
      </c>
      <c r="R36" s="43">
        <f>IF($B$42="",0,IF(Paramètres!$D$6="Full cat 3",VLOOKUP(Paramètres!$D$18,barèmescible,$F36+2,FALSE),IF(Paramètres!$D$6="Répartition",$B$44*VLOOKUP(Paramètres!$D$18,barèmescible,$F36+2,FALSE),0)))</f>
        <v>0</v>
      </c>
      <c r="S36" s="43">
        <f t="shared" si="8"/>
        <v>2792.29</v>
      </c>
      <c r="T36" s="64"/>
      <c r="U36" s="43">
        <f t="shared" si="9"/>
        <v>15.986052631578946</v>
      </c>
      <c r="V36" s="44">
        <f>IF(Paramètres!$D$20=1,'Match code-catégorie'!$K$2,IF(Paramètres!$D$21=1,'Match code-catégorie'!$K$3,ROUND(S36*12/1976,4)))</f>
        <v>16.9572</v>
      </c>
      <c r="W36" s="44">
        <f t="shared" si="6"/>
        <v>0.97114736842105387</v>
      </c>
      <c r="X36" s="70">
        <f t="shared" si="7"/>
        <v>0.97114736842105387</v>
      </c>
      <c r="Z36" s="45"/>
    </row>
    <row r="37" spans="1:26" x14ac:dyDescent="0.2">
      <c r="A37" s="57" t="s">
        <v>339</v>
      </c>
      <c r="B37" s="40"/>
      <c r="E37" s="94"/>
      <c r="F37" s="28">
        <v>21</v>
      </c>
      <c r="G37" s="43">
        <f>IF(Paramètres!$D$20=1,'Match code-catégorie'!$K$2,IF(Paramètres!$D$21=1,'Match code-catégorie'!$K$3,ROUND(((VLOOKUP($B$16,barèmesactuels,F37+2,FALSE)+$B$25*VLOOKUP($B$16,barèmesactuels,F37+2,FALSE)+Paramètres!$D$8*VLOOKUP($B$16,Foyer,F37+2,FALSE)+Paramètres!$D$9*VLOOKUP($B$16,Residence,F37+2,FALSE)+Paramètres!$D$10*VLOOKUP($B$16,Supplement,F37+2,FALSE)+Paramètres!$D$11*VLOOKUP($B$16,Complement,F37+2,FALSE)+VLOOKUP($B$21,'TPP-QPP'!$A$1:$C$4,3,FALSE))+$B$26)*Paramètres!$D$12,2)))</f>
        <v>2644.35</v>
      </c>
      <c r="H37" s="43">
        <f>IF(Paramètres!$D$6="Full cat 1",VLOOKUP(Paramètres!$D$16,barèmescible,F37+2,FALSE)*Paramètres!$D$12,IF(Paramètres!$D$6="Répartition",$B$34*VLOOKUP(Paramètres!$D$16,barèmescible,F37+2,FALSE)*Paramètres!$D$12,0))</f>
        <v>2799.93</v>
      </c>
      <c r="I37" s="43">
        <f>IF($B$37="",0,IF(Paramètres!$D$6="Full cat 2",VLOOKUP(Paramètres!$D$17,barèmescible,$F37+2,FALSE)*Paramètres!$D$12,IF(Paramètres!$D$6="Répartition",$B$39*VLOOKUP(Paramètres!$D$17,barèmescible,$F37+2,FALSE)*Paramètres!$D$12,0)))</f>
        <v>0</v>
      </c>
      <c r="J37" s="43">
        <f>IF($B$42="",0,IF(Paramètres!$D$6="Full cat 3",VLOOKUP(Paramètres!$D$18,barèmescible,$F37+2,FALSE)*Paramètres!$D$12,IF(Paramètres!$D$6="Répartition",$B$44*VLOOKUP(Paramètres!$D$18,barèmescible,$F37+2,FALSE)*Paramètres!$D$12,0)))</f>
        <v>0</v>
      </c>
      <c r="K37" s="43">
        <f>IF(Paramètres!$D$20=1,'Match code-catégorie'!$K$2,IF(Paramètres!$D$21=1,'Match code-catégorie'!$K$3,ROUND(SUM(H37:J37),2)))</f>
        <v>2799.93</v>
      </c>
      <c r="L37" s="43">
        <f t="shared" si="3"/>
        <v>155.57999999999993</v>
      </c>
      <c r="M37" s="69">
        <f t="shared" si="4"/>
        <v>155.57999999999993</v>
      </c>
      <c r="N37" s="28">
        <v>21</v>
      </c>
      <c r="O37" s="43">
        <f>ROUND(((VLOOKUP($B$16,barèmesactuels,F37+2,FALSE)+$B$25*VLOOKUP($B$16,barèmesactuels,F37+2,FALSE)+Paramètres!$D$8*VLOOKUP($B$16,Foyer,F37+2,FALSE)+Paramètres!$D$9*VLOOKUP($B$16,Residence,F37+2,FALSE)+Paramètres!$D$10*VLOOKUP($B$16,Supplement,F37+2,FALSE)+Paramètres!$D$11*VLOOKUP($B$16,Complement,F37+2,FALSE)+VLOOKUP($B$21,'TPP-QPP'!$A$1:$C$4,3,FALSE))+$B$26),2)</f>
        <v>2644.35</v>
      </c>
      <c r="P37" s="43">
        <f>IF(Paramètres!$D$6="Full cat 1",VLOOKUP(Paramètres!$D$16,barèmescible,N37+2,FALSE),IF(Paramètres!$D$6="Répartition",$B$34*VLOOKUP(Paramètres!$D$16,barèmescible,N37+2,FALSE),0))</f>
        <v>2799.93</v>
      </c>
      <c r="Q37" s="43">
        <f>IF($B$37="",0,IF(Paramètres!$D$6="Full cat 2",VLOOKUP(Paramètres!$D$17,barèmescible,$F37+2,FALSE),IF(Paramètres!$D$6="Répartition",$B$39*VLOOKUP(Paramètres!$D$17,barèmescible,$F37+2,FALSE),0)))</f>
        <v>0</v>
      </c>
      <c r="R37" s="43">
        <f>IF($B$42="",0,IF(Paramètres!$D$6="Full cat 3",VLOOKUP(Paramètres!$D$18,barèmescible,$F37+2,FALSE),IF(Paramètres!$D$6="Répartition",$B$44*VLOOKUP(Paramètres!$D$18,barèmescible,$F37+2,FALSE),0)))</f>
        <v>0</v>
      </c>
      <c r="S37" s="43">
        <f t="shared" si="8"/>
        <v>2799.93</v>
      </c>
      <c r="T37" s="64"/>
      <c r="U37" s="43">
        <f t="shared" si="9"/>
        <v>16.058805668016191</v>
      </c>
      <c r="V37" s="44">
        <f>IF(Paramètres!$D$20=1,'Match code-catégorie'!$K$2,IF(Paramètres!$D$21=1,'Match code-catégorie'!$K$3,ROUND(S37*12/1976,4)))</f>
        <v>17.003599999999999</v>
      </c>
      <c r="W37" s="44">
        <f t="shared" si="6"/>
        <v>0.94479433198380747</v>
      </c>
      <c r="X37" s="70">
        <f t="shared" si="7"/>
        <v>0.94479433198380747</v>
      </c>
      <c r="Z37" s="45"/>
    </row>
    <row r="38" spans="1:26" x14ac:dyDescent="0.2">
      <c r="A38" s="54" t="str">
        <f>IF(B37="","",IF(B37="Manquant",'Match code-catégorie'!$K$4,VLOOKUP(B37,'Match code-catégorie'!$A$1:$B$223,2,FALSE)))</f>
        <v/>
      </c>
      <c r="E38" s="94"/>
      <c r="F38" s="28">
        <v>22</v>
      </c>
      <c r="G38" s="43">
        <f>IF(Paramètres!$D$20=1,'Match code-catégorie'!$K$2,IF(Paramètres!$D$21=1,'Match code-catégorie'!$K$3,ROUND(((VLOOKUP($B$16,barèmesactuels,F38+2,FALSE)+$B$25*VLOOKUP($B$16,barèmesactuels,F38+2,FALSE)+Paramètres!$D$8*VLOOKUP($B$16,Foyer,F38+2,FALSE)+Paramètres!$D$9*VLOOKUP($B$16,Residence,F38+2,FALSE)+Paramètres!$D$10*VLOOKUP($B$16,Supplement,F38+2,FALSE)+Paramètres!$D$11*VLOOKUP($B$16,Complement,F38+2,FALSE)+VLOOKUP($B$21,'TPP-QPP'!$A$1:$C$4,3,FALSE))+$B$26)*Paramètres!$D$12,2)))</f>
        <v>2656.34</v>
      </c>
      <c r="H38" s="43">
        <f>IF(Paramètres!$D$6="Full cat 1",VLOOKUP(Paramètres!$D$16,barèmescible,F38+2,FALSE)*Paramètres!$D$12,IF(Paramètres!$D$6="Répartition",$B$34*VLOOKUP(Paramètres!$D$16,barèmescible,F38+2,FALSE)*Paramètres!$D$12,0))</f>
        <v>2807.03</v>
      </c>
      <c r="I38" s="43">
        <f>IF($B$37="",0,IF(Paramètres!$D$6="Full cat 2",VLOOKUP(Paramètres!$D$17,barèmescible,$F38+2,FALSE)*Paramètres!$D$12,IF(Paramètres!$D$6="Répartition",$B$39*VLOOKUP(Paramètres!$D$17,barèmescible,$F38+2,FALSE)*Paramètres!$D$12,0)))</f>
        <v>0</v>
      </c>
      <c r="J38" s="43">
        <f>IF($B$42="",0,IF(Paramètres!$D$6="Full cat 3",VLOOKUP(Paramètres!$D$18,barèmescible,$F38+2,FALSE)*Paramètres!$D$12,IF(Paramètres!$D$6="Répartition",$B$44*VLOOKUP(Paramètres!$D$18,barèmescible,$F38+2,FALSE)*Paramètres!$D$12,0)))</f>
        <v>0</v>
      </c>
      <c r="K38" s="43">
        <f>IF(Paramètres!$D$20=1,'Match code-catégorie'!$K$2,IF(Paramètres!$D$21=1,'Match code-catégorie'!$K$3,ROUND(SUM(H38:J38),2)))</f>
        <v>2807.03</v>
      </c>
      <c r="L38" s="43">
        <f t="shared" si="3"/>
        <v>150.69000000000005</v>
      </c>
      <c r="M38" s="69">
        <f t="shared" si="4"/>
        <v>150.69000000000005</v>
      </c>
      <c r="N38" s="28">
        <v>22</v>
      </c>
      <c r="O38" s="43">
        <f>ROUND(((VLOOKUP($B$16,barèmesactuels,F38+2,FALSE)+$B$25*VLOOKUP($B$16,barèmesactuels,F38+2,FALSE)+Paramètres!$D$8*VLOOKUP($B$16,Foyer,F38+2,FALSE)+Paramètres!$D$9*VLOOKUP($B$16,Residence,F38+2,FALSE)+Paramètres!$D$10*VLOOKUP($B$16,Supplement,F38+2,FALSE)+Paramètres!$D$11*VLOOKUP($B$16,Complement,F38+2,FALSE)+VLOOKUP($B$21,'TPP-QPP'!$A$1:$C$4,3,FALSE))+$B$26),2)</f>
        <v>2656.34</v>
      </c>
      <c r="P38" s="43">
        <f>IF(Paramètres!$D$6="Full cat 1",VLOOKUP(Paramètres!$D$16,barèmescible,N38+2,FALSE),IF(Paramètres!$D$6="Répartition",$B$34*VLOOKUP(Paramètres!$D$16,barèmescible,N38+2,FALSE),0))</f>
        <v>2807.03</v>
      </c>
      <c r="Q38" s="43">
        <f>IF($B$37="",0,IF(Paramètres!$D$6="Full cat 2",VLOOKUP(Paramètres!$D$17,barèmescible,$F38+2,FALSE),IF(Paramètres!$D$6="Répartition",$B$39*VLOOKUP(Paramètres!$D$17,barèmescible,$F38+2,FALSE),0)))</f>
        <v>0</v>
      </c>
      <c r="R38" s="43">
        <f>IF($B$42="",0,IF(Paramètres!$D$6="Full cat 3",VLOOKUP(Paramètres!$D$18,barèmescible,$F38+2,FALSE),IF(Paramètres!$D$6="Répartition",$B$44*VLOOKUP(Paramètres!$D$18,barèmescible,$F38+2,FALSE),0)))</f>
        <v>0</v>
      </c>
      <c r="S38" s="43">
        <f t="shared" si="8"/>
        <v>2807.03</v>
      </c>
      <c r="T38" s="64"/>
      <c r="U38" s="43">
        <f t="shared" si="9"/>
        <v>16.131619433198381</v>
      </c>
      <c r="V38" s="44">
        <f>IF(Paramètres!$D$20=1,'Match code-catégorie'!$K$2,IF(Paramètres!$D$21=1,'Match code-catégorie'!$K$3,ROUND(S38*12/1976,4)))</f>
        <v>17.046700000000001</v>
      </c>
      <c r="W38" s="44">
        <f t="shared" si="6"/>
        <v>0.91508056680162042</v>
      </c>
      <c r="X38" s="70">
        <f t="shared" si="7"/>
        <v>0.91508056680162042</v>
      </c>
      <c r="Z38" s="45"/>
    </row>
    <row r="39" spans="1:26" x14ac:dyDescent="0.2">
      <c r="A39" t="s">
        <v>342</v>
      </c>
      <c r="B39" s="29"/>
      <c r="E39" s="94"/>
      <c r="F39" s="28">
        <v>23</v>
      </c>
      <c r="G39" s="43">
        <f>IF(Paramètres!$D$20=1,'Match code-catégorie'!$K$2,IF(Paramètres!$D$21=1,'Match code-catégorie'!$K$3,ROUND(((VLOOKUP($B$16,barèmesactuels,F39+2,FALSE)+$B$25*VLOOKUP($B$16,barèmesactuels,F39+2,FALSE)+Paramètres!$D$8*VLOOKUP($B$16,Foyer,F39+2,FALSE)+Paramètres!$D$9*VLOOKUP($B$16,Residence,F39+2,FALSE)+Paramètres!$D$10*VLOOKUP($B$16,Supplement,F39+2,FALSE)+Paramètres!$D$11*VLOOKUP($B$16,Complement,F39+2,FALSE)+VLOOKUP($B$21,'TPP-QPP'!$A$1:$C$4,3,FALSE))+$B$26)*Paramètres!$D$12,2)))</f>
        <v>2668.32</v>
      </c>
      <c r="H39" s="43">
        <f>IF(Paramètres!$D$6="Full cat 1",VLOOKUP(Paramètres!$D$16,barèmescible,F39+2,FALSE)*Paramètres!$D$12,IF(Paramètres!$D$6="Répartition",$B$34*VLOOKUP(Paramètres!$D$16,barèmescible,F39+2,FALSE)*Paramètres!$D$12,0))</f>
        <v>2813.61</v>
      </c>
      <c r="I39" s="43">
        <f>IF($B$37="",0,IF(Paramètres!$D$6="Full cat 2",VLOOKUP(Paramètres!$D$17,barèmescible,$F39+2,FALSE)*Paramètres!$D$12,IF(Paramètres!$D$6="Répartition",$B$39*VLOOKUP(Paramètres!$D$17,barèmescible,$F39+2,FALSE)*Paramètres!$D$12,0)))</f>
        <v>0</v>
      </c>
      <c r="J39" s="43">
        <f>IF($B$42="",0,IF(Paramètres!$D$6="Full cat 3",VLOOKUP(Paramètres!$D$18,barèmescible,$F39+2,FALSE)*Paramètres!$D$12,IF(Paramètres!$D$6="Répartition",$B$44*VLOOKUP(Paramètres!$D$18,barèmescible,$F39+2,FALSE)*Paramètres!$D$12,0)))</f>
        <v>0</v>
      </c>
      <c r="K39" s="43">
        <f>IF(Paramètres!$D$20=1,'Match code-catégorie'!$K$2,IF(Paramètres!$D$21=1,'Match code-catégorie'!$K$3,ROUND(SUM(H39:J39),2)))</f>
        <v>2813.61</v>
      </c>
      <c r="L39" s="43">
        <f t="shared" si="3"/>
        <v>145.28999999999996</v>
      </c>
      <c r="M39" s="69">
        <f t="shared" si="4"/>
        <v>145.28999999999996</v>
      </c>
      <c r="N39" s="28">
        <v>23</v>
      </c>
      <c r="O39" s="43">
        <f>ROUND(((VLOOKUP($B$16,barèmesactuels,F39+2,FALSE)+$B$25*VLOOKUP($B$16,barèmesactuels,F39+2,FALSE)+Paramètres!$D$8*VLOOKUP($B$16,Foyer,F39+2,FALSE)+Paramètres!$D$9*VLOOKUP($B$16,Residence,F39+2,FALSE)+Paramètres!$D$10*VLOOKUP($B$16,Supplement,F39+2,FALSE)+Paramètres!$D$11*VLOOKUP($B$16,Complement,F39+2,FALSE)+VLOOKUP($B$21,'TPP-QPP'!$A$1:$C$4,3,FALSE))+$B$26),2)</f>
        <v>2668.32</v>
      </c>
      <c r="P39" s="43">
        <f>IF(Paramètres!$D$6="Full cat 1",VLOOKUP(Paramètres!$D$16,barèmescible,N39+2,FALSE),IF(Paramètres!$D$6="Répartition",$B$34*VLOOKUP(Paramètres!$D$16,barèmescible,N39+2,FALSE),0))</f>
        <v>2813.61</v>
      </c>
      <c r="Q39" s="43">
        <f>IF($B$37="",0,IF(Paramètres!$D$6="Full cat 2",VLOOKUP(Paramètres!$D$17,barèmescible,$F39+2,FALSE),IF(Paramètres!$D$6="Répartition",$B$39*VLOOKUP(Paramètres!$D$17,barèmescible,$F39+2,FALSE),0)))</f>
        <v>0</v>
      </c>
      <c r="R39" s="43">
        <f>IF($B$42="",0,IF(Paramètres!$D$6="Full cat 3",VLOOKUP(Paramètres!$D$18,barèmescible,$F39+2,FALSE),IF(Paramètres!$D$6="Répartition",$B$44*VLOOKUP(Paramètres!$D$18,barèmescible,$F39+2,FALSE),0)))</f>
        <v>0</v>
      </c>
      <c r="S39" s="43">
        <f t="shared" si="8"/>
        <v>2813.61</v>
      </c>
      <c r="T39" s="64"/>
      <c r="U39" s="43">
        <f t="shared" si="9"/>
        <v>16.204372469635629</v>
      </c>
      <c r="V39" s="44">
        <f>IF(Paramètres!$D$20=1,'Match code-catégorie'!$K$2,IF(Paramètres!$D$21=1,'Match code-catégorie'!$K$3,ROUND(S39*12/1976,4)))</f>
        <v>17.0867</v>
      </c>
      <c r="W39" s="44">
        <f t="shared" si="6"/>
        <v>0.88232753036437117</v>
      </c>
      <c r="X39" s="70">
        <f t="shared" si="7"/>
        <v>0.88232753036437117</v>
      </c>
      <c r="Z39" s="45"/>
    </row>
    <row r="40" spans="1:26" x14ac:dyDescent="0.2">
      <c r="A40" t="s">
        <v>343</v>
      </c>
      <c r="B40" s="40">
        <v>15</v>
      </c>
      <c r="E40" s="94"/>
      <c r="F40" s="28">
        <v>24</v>
      </c>
      <c r="G40" s="43">
        <f>IF(Paramètres!$D$20=1,'Match code-catégorie'!$K$2,IF(Paramètres!$D$21=1,'Match code-catégorie'!$K$3,ROUND(((VLOOKUP($B$16,barèmesactuels,F40+2,FALSE)+$B$25*VLOOKUP($B$16,barèmesactuels,F40+2,FALSE)+Paramètres!$D$8*VLOOKUP($B$16,Foyer,F40+2,FALSE)+Paramètres!$D$9*VLOOKUP($B$16,Residence,F40+2,FALSE)+Paramètres!$D$10*VLOOKUP($B$16,Supplement,F40+2,FALSE)+Paramètres!$D$11*VLOOKUP($B$16,Complement,F40+2,FALSE)+VLOOKUP($B$21,'TPP-QPP'!$A$1:$C$4,3,FALSE))+$B$26)*Paramètres!$D$12,2)))</f>
        <v>2680.31</v>
      </c>
      <c r="H40" s="43">
        <f>IF(Paramètres!$D$6="Full cat 1",VLOOKUP(Paramètres!$D$16,barèmescible,F40+2,FALSE)*Paramètres!$D$12,IF(Paramètres!$D$6="Répartition",$B$34*VLOOKUP(Paramètres!$D$16,barèmescible,F40+2,FALSE)*Paramètres!$D$12,0))</f>
        <v>2819.72</v>
      </c>
      <c r="I40" s="43">
        <f>IF($B$37="",0,IF(Paramètres!$D$6="Full cat 2",VLOOKUP(Paramètres!$D$17,barèmescible,$F40+2,FALSE)*Paramètres!$D$12,IF(Paramètres!$D$6="Répartition",$B$39*VLOOKUP(Paramètres!$D$17,barèmescible,$F40+2,FALSE)*Paramètres!$D$12,0)))</f>
        <v>0</v>
      </c>
      <c r="J40" s="43">
        <f>IF($B$42="",0,IF(Paramètres!$D$6="Full cat 3",VLOOKUP(Paramètres!$D$18,barèmescible,$F40+2,FALSE)*Paramètres!$D$12,IF(Paramètres!$D$6="Répartition",$B$44*VLOOKUP(Paramètres!$D$18,barèmescible,$F40+2,FALSE)*Paramètres!$D$12,0)))</f>
        <v>0</v>
      </c>
      <c r="K40" s="43">
        <f>IF(Paramètres!$D$20=1,'Match code-catégorie'!$K$2,IF(Paramètres!$D$21=1,'Match code-catégorie'!$K$3,ROUND(SUM(H40:J40),2)))</f>
        <v>2819.72</v>
      </c>
      <c r="L40" s="43">
        <f t="shared" si="3"/>
        <v>139.40999999999985</v>
      </c>
      <c r="M40" s="69">
        <f t="shared" si="4"/>
        <v>139.40999999999985</v>
      </c>
      <c r="N40" s="28">
        <v>24</v>
      </c>
      <c r="O40" s="43">
        <f>ROUND(((VLOOKUP($B$16,barèmesactuels,F40+2,FALSE)+$B$25*VLOOKUP($B$16,barèmesactuels,F40+2,FALSE)+Paramètres!$D$8*VLOOKUP($B$16,Foyer,F40+2,FALSE)+Paramètres!$D$9*VLOOKUP($B$16,Residence,F40+2,FALSE)+Paramètres!$D$10*VLOOKUP($B$16,Supplement,F40+2,FALSE)+Paramètres!$D$11*VLOOKUP($B$16,Complement,F40+2,FALSE)+VLOOKUP($B$21,'TPP-QPP'!$A$1:$C$4,3,FALSE))+$B$26),2)</f>
        <v>2680.31</v>
      </c>
      <c r="P40" s="43">
        <f>IF(Paramètres!$D$6="Full cat 1",VLOOKUP(Paramètres!$D$16,barèmescible,N40+2,FALSE),IF(Paramètres!$D$6="Répartition",$B$34*VLOOKUP(Paramètres!$D$16,barèmescible,N40+2,FALSE),0))</f>
        <v>2819.72</v>
      </c>
      <c r="Q40" s="43">
        <f>IF($B$37="",0,IF(Paramètres!$D$6="Full cat 2",VLOOKUP(Paramètres!$D$17,barèmescible,$F40+2,FALSE),IF(Paramètres!$D$6="Répartition",$B$39*VLOOKUP(Paramètres!$D$17,barèmescible,$F40+2,FALSE),0)))</f>
        <v>0</v>
      </c>
      <c r="R40" s="43">
        <f>IF($B$42="",0,IF(Paramètres!$D$6="Full cat 3",VLOOKUP(Paramètres!$D$18,barèmescible,$F40+2,FALSE),IF(Paramètres!$D$6="Répartition",$B$44*VLOOKUP(Paramètres!$D$18,barèmescible,$F40+2,FALSE),0)))</f>
        <v>0</v>
      </c>
      <c r="S40" s="43">
        <f t="shared" si="8"/>
        <v>2819.72</v>
      </c>
      <c r="T40" s="64"/>
      <c r="U40" s="43">
        <f t="shared" si="9"/>
        <v>16.277186234817815</v>
      </c>
      <c r="V40" s="44">
        <f>IF(Paramètres!$D$20=1,'Match code-catégorie'!$K$2,IF(Paramètres!$D$21=1,'Match code-catégorie'!$K$3,ROUND(S40*12/1976,4)))</f>
        <v>17.123799999999999</v>
      </c>
      <c r="W40" s="44">
        <f t="shared" si="6"/>
        <v>0.8466137651821839</v>
      </c>
      <c r="X40" s="70">
        <f t="shared" si="7"/>
        <v>0.8466137651821839</v>
      </c>
      <c r="Z40" s="45"/>
    </row>
    <row r="41" spans="1:26" x14ac:dyDescent="0.2">
      <c r="E41" s="94"/>
      <c r="F41" s="28">
        <v>25</v>
      </c>
      <c r="G41" s="43">
        <f>IF(Paramètres!$D$20=1,'Match code-catégorie'!$K$2,IF(Paramètres!$D$21=1,'Match code-catégorie'!$K$3,ROUND(((VLOOKUP($B$16,barèmesactuels,F41+2,FALSE)+$B$25*VLOOKUP($B$16,barèmesactuels,F41+2,FALSE)+Paramètres!$D$8*VLOOKUP($B$16,Foyer,F41+2,FALSE)+Paramètres!$D$9*VLOOKUP($B$16,Residence,F41+2,FALSE)+Paramètres!$D$10*VLOOKUP($B$16,Supplement,F41+2,FALSE)+Paramètres!$D$11*VLOOKUP($B$16,Complement,F41+2,FALSE)+VLOOKUP($B$21,'TPP-QPP'!$A$1:$C$4,3,FALSE))+$B$26)*Paramètres!$D$12,2)))</f>
        <v>2692.29</v>
      </c>
      <c r="H41" s="43">
        <f>IF(Paramètres!$D$6="Full cat 1",VLOOKUP(Paramètres!$D$16,barèmescible,F41+2,FALSE)*Paramètres!$D$12,IF(Paramètres!$D$6="Répartition",$B$34*VLOOKUP(Paramètres!$D$16,barèmescible,F41+2,FALSE)*Paramètres!$D$12,0))</f>
        <v>2825.37</v>
      </c>
      <c r="I41" s="43">
        <f>IF($B$37="",0,IF(Paramètres!$D$6="Full cat 2",VLOOKUP(Paramètres!$D$17,barèmescible,$F41+2,FALSE)*Paramètres!$D$12,IF(Paramètres!$D$6="Répartition",$B$39*VLOOKUP(Paramètres!$D$17,barèmescible,$F41+2,FALSE)*Paramètres!$D$12,0)))</f>
        <v>0</v>
      </c>
      <c r="J41" s="43">
        <f>IF($B$42="",0,IF(Paramètres!$D$6="Full cat 3",VLOOKUP(Paramètres!$D$18,barèmescible,$F41+2,FALSE)*Paramètres!$D$12,IF(Paramètres!$D$6="Répartition",$B$44*VLOOKUP(Paramètres!$D$18,barèmescible,$F41+2,FALSE)*Paramètres!$D$12,0)))</f>
        <v>0</v>
      </c>
      <c r="K41" s="43">
        <f>IF(Paramètres!$D$20=1,'Match code-catégorie'!$K$2,IF(Paramètres!$D$21=1,'Match code-catégorie'!$K$3,ROUND(SUM(H41:J41),2)))</f>
        <v>2825.37</v>
      </c>
      <c r="L41" s="43">
        <f t="shared" si="3"/>
        <v>133.07999999999993</v>
      </c>
      <c r="M41" s="69">
        <f t="shared" si="4"/>
        <v>133.07999999999993</v>
      </c>
      <c r="N41" s="28">
        <v>25</v>
      </c>
      <c r="O41" s="43">
        <f>ROUND(((VLOOKUP($B$16,barèmesactuels,F41+2,FALSE)+$B$25*VLOOKUP($B$16,barèmesactuels,F41+2,FALSE)+Paramètres!$D$8*VLOOKUP($B$16,Foyer,F41+2,FALSE)+Paramètres!$D$9*VLOOKUP($B$16,Residence,F41+2,FALSE)+Paramètres!$D$10*VLOOKUP($B$16,Supplement,F41+2,FALSE)+Paramètres!$D$11*VLOOKUP($B$16,Complement,F41+2,FALSE)+VLOOKUP($B$21,'TPP-QPP'!$A$1:$C$4,3,FALSE))+$B$26),2)</f>
        <v>2692.29</v>
      </c>
      <c r="P41" s="43">
        <f>IF(Paramètres!$D$6="Full cat 1",VLOOKUP(Paramètres!$D$16,barèmescible,N41+2,FALSE),IF(Paramètres!$D$6="Répartition",$B$34*VLOOKUP(Paramètres!$D$16,barèmescible,N41+2,FALSE),0))</f>
        <v>2825.37</v>
      </c>
      <c r="Q41" s="43">
        <f>IF($B$37="",0,IF(Paramètres!$D$6="Full cat 2",VLOOKUP(Paramètres!$D$17,barèmescible,$F41+2,FALSE),IF(Paramètres!$D$6="Répartition",$B$39*VLOOKUP(Paramètres!$D$17,barèmescible,$F41+2,FALSE),0)))</f>
        <v>0</v>
      </c>
      <c r="R41" s="43">
        <f>IF($B$42="",0,IF(Paramètres!$D$6="Full cat 3",VLOOKUP(Paramètres!$D$18,barèmescible,$F41+2,FALSE),IF(Paramètres!$D$6="Répartition",$B$44*VLOOKUP(Paramètres!$D$18,barèmescible,$F41+2,FALSE),0)))</f>
        <v>0</v>
      </c>
      <c r="S41" s="43">
        <f t="shared" si="8"/>
        <v>2825.37</v>
      </c>
      <c r="T41" s="64"/>
      <c r="U41" s="43">
        <f t="shared" si="9"/>
        <v>16.34993927125506</v>
      </c>
      <c r="V41" s="44">
        <f>IF(Paramètres!$D$20=1,'Match code-catégorie'!$K$2,IF(Paramètres!$D$21=1,'Match code-catégorie'!$K$3,ROUND(S41*12/1976,4)))</f>
        <v>17.158100000000001</v>
      </c>
      <c r="W41" s="44">
        <f t="shared" si="6"/>
        <v>0.80816072874494083</v>
      </c>
      <c r="X41" s="70">
        <f t="shared" si="7"/>
        <v>0.80816072874494083</v>
      </c>
      <c r="Z41" s="45"/>
    </row>
    <row r="42" spans="1:26" x14ac:dyDescent="0.2">
      <c r="A42" s="57" t="s">
        <v>340</v>
      </c>
      <c r="B42" s="40"/>
      <c r="E42" s="94"/>
      <c r="F42" s="28">
        <v>26</v>
      </c>
      <c r="G42" s="43">
        <f>IF(Paramètres!$D$20=1,'Match code-catégorie'!$K$2,IF(Paramètres!$D$21=1,'Match code-catégorie'!$K$3,ROUND(((VLOOKUP($B$16,barèmesactuels,F42+2,FALSE)+$B$25*VLOOKUP($B$16,barèmesactuels,F42+2,FALSE)+Paramètres!$D$8*VLOOKUP($B$16,Foyer,F42+2,FALSE)+Paramètres!$D$9*VLOOKUP($B$16,Residence,F42+2,FALSE)+Paramètres!$D$10*VLOOKUP($B$16,Supplement,F42+2,FALSE)+Paramètres!$D$11*VLOOKUP($B$16,Complement,F42+2,FALSE)+VLOOKUP($B$21,'TPP-QPP'!$A$1:$C$4,3,FALSE))+$B$26)*Paramètres!$D$12,2)))</f>
        <v>2704.28</v>
      </c>
      <c r="H42" s="43">
        <f>IF(Paramètres!$D$6="Full cat 1",VLOOKUP(Paramètres!$D$16,barèmescible,F42+2,FALSE)*Paramètres!$D$12,IF(Paramètres!$D$6="Répartition",$B$34*VLOOKUP(Paramètres!$D$16,barèmescible,F42+2,FALSE)*Paramètres!$D$12,0))</f>
        <v>2830.62</v>
      </c>
      <c r="I42" s="43">
        <f>IF($B$37="",0,IF(Paramètres!$D$6="Full cat 2",VLOOKUP(Paramètres!$D$17,barèmescible,$F42+2,FALSE)*Paramètres!$D$12,IF(Paramètres!$D$6="Répartition",$B$39*VLOOKUP(Paramètres!$D$17,barèmescible,$F42+2,FALSE)*Paramètres!$D$12,0)))</f>
        <v>0</v>
      </c>
      <c r="J42" s="43">
        <f>IF($B$42="",0,IF(Paramètres!$D$6="Full cat 3",VLOOKUP(Paramètres!$D$18,barèmescible,$F42+2,FALSE)*Paramètres!$D$12,IF(Paramètres!$D$6="Répartition",$B$44*VLOOKUP(Paramètres!$D$18,barèmescible,$F42+2,FALSE)*Paramètres!$D$12,0)))</f>
        <v>0</v>
      </c>
      <c r="K42" s="43">
        <f>IF(Paramètres!$D$20=1,'Match code-catégorie'!$K$2,IF(Paramètres!$D$21=1,'Match code-catégorie'!$K$3,ROUND(SUM(H42:J42),2)))</f>
        <v>2830.62</v>
      </c>
      <c r="L42" s="43">
        <f t="shared" si="3"/>
        <v>126.33999999999969</v>
      </c>
      <c r="M42" s="69">
        <f t="shared" si="4"/>
        <v>126.33999999999969</v>
      </c>
      <c r="N42" s="28">
        <v>26</v>
      </c>
      <c r="O42" s="43">
        <f>ROUND(((VLOOKUP($B$16,barèmesactuels,F42+2,FALSE)+$B$25*VLOOKUP($B$16,barèmesactuels,F42+2,FALSE)+Paramètres!$D$8*VLOOKUP($B$16,Foyer,F42+2,FALSE)+Paramètres!$D$9*VLOOKUP($B$16,Residence,F42+2,FALSE)+Paramètres!$D$10*VLOOKUP($B$16,Supplement,F42+2,FALSE)+Paramètres!$D$11*VLOOKUP($B$16,Complement,F42+2,FALSE)+VLOOKUP($B$21,'TPP-QPP'!$A$1:$C$4,3,FALSE))+$B$26),2)</f>
        <v>2704.28</v>
      </c>
      <c r="P42" s="43">
        <f>IF(Paramètres!$D$6="Full cat 1",VLOOKUP(Paramètres!$D$16,barèmescible,N42+2,FALSE),IF(Paramètres!$D$6="Répartition",$B$34*VLOOKUP(Paramètres!$D$16,barèmescible,N42+2,FALSE),0))</f>
        <v>2830.62</v>
      </c>
      <c r="Q42" s="43">
        <f>IF($B$37="",0,IF(Paramètres!$D$6="Full cat 2",VLOOKUP(Paramètres!$D$17,barèmescible,$F42+2,FALSE),IF(Paramètres!$D$6="Répartition",$B$39*VLOOKUP(Paramètres!$D$17,barèmescible,$F42+2,FALSE),0)))</f>
        <v>0</v>
      </c>
      <c r="R42" s="43">
        <f>IF($B$42="",0,IF(Paramètres!$D$6="Full cat 3",VLOOKUP(Paramètres!$D$18,barèmescible,$F42+2,FALSE),IF(Paramètres!$D$6="Répartition",$B$44*VLOOKUP(Paramètres!$D$18,barèmescible,$F42+2,FALSE),0)))</f>
        <v>0</v>
      </c>
      <c r="S42" s="43">
        <f t="shared" si="8"/>
        <v>2830.62</v>
      </c>
      <c r="T42" s="64"/>
      <c r="U42" s="43">
        <f t="shared" si="9"/>
        <v>16.422753036437246</v>
      </c>
      <c r="V42" s="44">
        <f>IF(Paramètres!$D$20=1,'Match code-catégorie'!$K$2,IF(Paramètres!$D$21=1,'Match code-catégorie'!$K$3,ROUND(S42*12/1976,4)))</f>
        <v>17.190000000000001</v>
      </c>
      <c r="W42" s="44">
        <f t="shared" si="6"/>
        <v>0.76724696356275501</v>
      </c>
      <c r="X42" s="70">
        <f t="shared" si="7"/>
        <v>0.76724696356275501</v>
      </c>
      <c r="Z42" s="45"/>
    </row>
    <row r="43" spans="1:26" x14ac:dyDescent="0.2">
      <c r="A43" s="54" t="str">
        <f>IF(B42="","",IF(B42="Manquant",'Match code-catégorie'!$K$4,VLOOKUP(B42,'Match code-catégorie'!$A$1:$B$223,2,FALSE)))</f>
        <v/>
      </c>
      <c r="E43" s="94"/>
      <c r="F43" s="28">
        <v>27</v>
      </c>
      <c r="G43" s="43">
        <f>IF(Paramètres!$D$20=1,'Match code-catégorie'!$K$2,IF(Paramètres!$D$21=1,'Match code-catégorie'!$K$3,ROUND(((VLOOKUP($B$16,barèmesactuels,F43+2,FALSE)+$B$25*VLOOKUP($B$16,barèmesactuels,F43+2,FALSE)+Paramètres!$D$8*VLOOKUP($B$16,Foyer,F43+2,FALSE)+Paramètres!$D$9*VLOOKUP($B$16,Residence,F43+2,FALSE)+Paramètres!$D$10*VLOOKUP($B$16,Supplement,F43+2,FALSE)+Paramètres!$D$11*VLOOKUP($B$16,Complement,F43+2,FALSE)+VLOOKUP($B$21,'TPP-QPP'!$A$1:$C$4,3,FALSE))+$B$26)*Paramètres!$D$12,2)))</f>
        <v>2716.26</v>
      </c>
      <c r="H43" s="43">
        <f>IF(Paramètres!$D$6="Full cat 1",VLOOKUP(Paramètres!$D$16,barèmescible,F43+2,FALSE)*Paramètres!$D$12,IF(Paramètres!$D$6="Répartition",$B$34*VLOOKUP(Paramètres!$D$16,barèmescible,F43+2,FALSE)*Paramètres!$D$12,0))</f>
        <v>2835.47</v>
      </c>
      <c r="I43" s="43">
        <f>IF($B$37="",0,IF(Paramètres!$D$6="Full cat 2",VLOOKUP(Paramètres!$D$17,barèmescible,$F43+2,FALSE)*Paramètres!$D$12,IF(Paramètres!$D$6="Répartition",$B$39*VLOOKUP(Paramètres!$D$17,barèmescible,$F43+2,FALSE)*Paramètres!$D$12,0)))</f>
        <v>0</v>
      </c>
      <c r="J43" s="43">
        <f>IF($B$42="",0,IF(Paramètres!$D$6="Full cat 3",VLOOKUP(Paramètres!$D$18,barèmescible,$F43+2,FALSE)*Paramètres!$D$12,IF(Paramètres!$D$6="Répartition",$B$44*VLOOKUP(Paramètres!$D$18,barèmescible,$F43+2,FALSE)*Paramètres!$D$12,0)))</f>
        <v>0</v>
      </c>
      <c r="K43" s="43">
        <f>IF(Paramètres!$D$20=1,'Match code-catégorie'!$K$2,IF(Paramètres!$D$21=1,'Match code-catégorie'!$K$3,ROUND(SUM(H43:J43),2)))</f>
        <v>2835.47</v>
      </c>
      <c r="L43" s="43">
        <f t="shared" si="3"/>
        <v>119.20999999999958</v>
      </c>
      <c r="M43" s="69">
        <f t="shared" si="4"/>
        <v>119.20999999999958</v>
      </c>
      <c r="N43" s="28">
        <v>27</v>
      </c>
      <c r="O43" s="43">
        <f>ROUND(((VLOOKUP($B$16,barèmesactuels,F43+2,FALSE)+$B$25*VLOOKUP($B$16,barèmesactuels,F43+2,FALSE)+Paramètres!$D$8*VLOOKUP($B$16,Foyer,F43+2,FALSE)+Paramètres!$D$9*VLOOKUP($B$16,Residence,F43+2,FALSE)+Paramètres!$D$10*VLOOKUP($B$16,Supplement,F43+2,FALSE)+Paramètres!$D$11*VLOOKUP($B$16,Complement,F43+2,FALSE)+VLOOKUP($B$21,'TPP-QPP'!$A$1:$C$4,3,FALSE))+$B$26),2)</f>
        <v>2716.26</v>
      </c>
      <c r="P43" s="43">
        <f>IF(Paramètres!$D$6="Full cat 1",VLOOKUP(Paramètres!$D$16,barèmescible,N43+2,FALSE),IF(Paramètres!$D$6="Répartition",$B$34*VLOOKUP(Paramètres!$D$16,barèmescible,N43+2,FALSE),0))</f>
        <v>2835.47</v>
      </c>
      <c r="Q43" s="43">
        <f>IF($B$37="",0,IF(Paramètres!$D$6="Full cat 2",VLOOKUP(Paramètres!$D$17,barèmescible,$F43+2,FALSE),IF(Paramètres!$D$6="Répartition",$B$39*VLOOKUP(Paramètres!$D$17,barèmescible,$F43+2,FALSE),0)))</f>
        <v>0</v>
      </c>
      <c r="R43" s="43">
        <f>IF($B$42="",0,IF(Paramètres!$D$6="Full cat 3",VLOOKUP(Paramètres!$D$18,barèmescible,$F43+2,FALSE),IF(Paramètres!$D$6="Répartition",$B$44*VLOOKUP(Paramètres!$D$18,barèmescible,$F43+2,FALSE),0)))</f>
        <v>0</v>
      </c>
      <c r="S43" s="43">
        <f t="shared" si="8"/>
        <v>2835.47</v>
      </c>
      <c r="T43" s="64"/>
      <c r="U43" s="43">
        <f t="shared" si="9"/>
        <v>16.495506072874495</v>
      </c>
      <c r="V43" s="44">
        <f>IF(Paramètres!$D$20=1,'Match code-catégorie'!$K$2,IF(Paramètres!$D$21=1,'Match code-catégorie'!$K$3,ROUND(S43*12/1976,4)))</f>
        <v>17.2195</v>
      </c>
      <c r="W43" s="44">
        <f t="shared" si="6"/>
        <v>0.72399392712550537</v>
      </c>
      <c r="X43" s="70">
        <f t="shared" si="7"/>
        <v>0.72399392712550537</v>
      </c>
      <c r="Z43" s="45"/>
    </row>
    <row r="44" spans="1:26" x14ac:dyDescent="0.2">
      <c r="A44" t="s">
        <v>370</v>
      </c>
      <c r="B44" s="29"/>
      <c r="E44" s="94"/>
      <c r="F44" s="28">
        <v>28</v>
      </c>
      <c r="G44" s="43">
        <f>IF(Paramètres!$D$20=1,'Match code-catégorie'!$K$2,IF(Paramètres!$D$21=1,'Match code-catégorie'!$K$3,ROUND(((VLOOKUP($B$16,barèmesactuels,F44+2,FALSE)+$B$25*VLOOKUP($B$16,barèmesactuels,F44+2,FALSE)+Paramètres!$D$8*VLOOKUP($B$16,Foyer,F44+2,FALSE)+Paramètres!$D$9*VLOOKUP($B$16,Residence,F44+2,FALSE)+Paramètres!$D$10*VLOOKUP($B$16,Supplement,F44+2,FALSE)+Paramètres!$D$11*VLOOKUP($B$16,Complement,F44+2,FALSE)+VLOOKUP($B$21,'TPP-QPP'!$A$1:$C$4,3,FALSE))+$B$26)*Paramètres!$D$12,2)))</f>
        <v>2716.26</v>
      </c>
      <c r="H44" s="43">
        <f>IF(Paramètres!$D$6="Full cat 1",VLOOKUP(Paramètres!$D$16,barèmescible,F44+2,FALSE)*Paramètres!$D$12,IF(Paramètres!$D$6="Répartition",$B$34*VLOOKUP(Paramètres!$D$16,barèmescible,F44+2,FALSE)*Paramètres!$D$12,0))</f>
        <v>2839.98</v>
      </c>
      <c r="I44" s="43">
        <f>IF($B$37="",0,IF(Paramètres!$D$6="Full cat 2",VLOOKUP(Paramètres!$D$17,barèmescible,$F44+2,FALSE)*Paramètres!$D$12,IF(Paramètres!$D$6="Répartition",$B$39*VLOOKUP(Paramètres!$D$17,barèmescible,$F44+2,FALSE)*Paramètres!$D$12,0)))</f>
        <v>0</v>
      </c>
      <c r="J44" s="43">
        <f>IF($B$42="",0,IF(Paramètres!$D$6="Full cat 3",VLOOKUP(Paramètres!$D$18,barèmescible,$F44+2,FALSE)*Paramètres!$D$12,IF(Paramètres!$D$6="Répartition",$B$44*VLOOKUP(Paramètres!$D$18,barèmescible,$F44+2,FALSE)*Paramètres!$D$12,0)))</f>
        <v>0</v>
      </c>
      <c r="K44" s="43">
        <f>IF(Paramètres!$D$20=1,'Match code-catégorie'!$K$2,IF(Paramètres!$D$21=1,'Match code-catégorie'!$K$3,ROUND(SUM(H44:J44),2)))</f>
        <v>2839.98</v>
      </c>
      <c r="L44" s="43">
        <f t="shared" si="3"/>
        <v>123.7199999999998</v>
      </c>
      <c r="M44" s="69">
        <f t="shared" si="4"/>
        <v>123.7199999999998</v>
      </c>
      <c r="N44" s="28">
        <v>28</v>
      </c>
      <c r="O44" s="43">
        <f>ROUND(((VLOOKUP($B$16,barèmesactuels,F44+2,FALSE)+$B$25*VLOOKUP($B$16,barèmesactuels,F44+2,FALSE)+Paramètres!$D$8*VLOOKUP($B$16,Foyer,F44+2,FALSE)+Paramètres!$D$9*VLOOKUP($B$16,Residence,F44+2,FALSE)+Paramètres!$D$10*VLOOKUP($B$16,Supplement,F44+2,FALSE)+Paramètres!$D$11*VLOOKUP($B$16,Complement,F44+2,FALSE)+VLOOKUP($B$21,'TPP-QPP'!$A$1:$C$4,3,FALSE))+$B$26),2)</f>
        <v>2716.26</v>
      </c>
      <c r="P44" s="43">
        <f>IF(Paramètres!$D$6="Full cat 1",VLOOKUP(Paramètres!$D$16,barèmescible,N44+2,FALSE),IF(Paramètres!$D$6="Répartition",$B$34*VLOOKUP(Paramètres!$D$16,barèmescible,N44+2,FALSE),0))</f>
        <v>2839.98</v>
      </c>
      <c r="Q44" s="43">
        <f>IF($B$37="",0,IF(Paramètres!$D$6="Full cat 2",VLOOKUP(Paramètres!$D$17,barèmescible,$F44+2,FALSE),IF(Paramètres!$D$6="Répartition",$B$39*VLOOKUP(Paramètres!$D$17,barèmescible,$F44+2,FALSE),0)))</f>
        <v>0</v>
      </c>
      <c r="R44" s="43">
        <f>IF($B$42="",0,IF(Paramètres!$D$6="Full cat 3",VLOOKUP(Paramètres!$D$18,barèmescible,$F44+2,FALSE),IF(Paramètres!$D$6="Répartition",$B$44*VLOOKUP(Paramètres!$D$18,barèmescible,$F44+2,FALSE),0)))</f>
        <v>0</v>
      </c>
      <c r="S44" s="43">
        <f t="shared" si="8"/>
        <v>2839.98</v>
      </c>
      <c r="T44" s="64"/>
      <c r="U44" s="43">
        <f t="shared" si="9"/>
        <v>16.495506072874495</v>
      </c>
      <c r="V44" s="44">
        <f>IF(Paramètres!$D$20=1,'Match code-catégorie'!$K$2,IF(Paramètres!$D$21=1,'Match code-catégorie'!$K$3,ROUND(S44*12/1976,4)))</f>
        <v>17.2468</v>
      </c>
      <c r="W44" s="44">
        <f t="shared" si="6"/>
        <v>0.75129392712550569</v>
      </c>
      <c r="X44" s="70">
        <f t="shared" si="7"/>
        <v>0.75129392712550569</v>
      </c>
      <c r="Z44" s="45"/>
    </row>
    <row r="45" spans="1:26" x14ac:dyDescent="0.2">
      <c r="A45" s="1" t="s">
        <v>343</v>
      </c>
      <c r="B45" s="40">
        <v>10</v>
      </c>
      <c r="E45" s="94"/>
      <c r="F45" s="28">
        <v>29</v>
      </c>
      <c r="G45" s="43">
        <f>IF(Paramètres!$D$20=1,'Match code-catégorie'!$K$2,IF(Paramètres!$D$21=1,'Match code-catégorie'!$K$3,ROUND(((VLOOKUP($B$16,barèmesactuels,F45+2,FALSE)+$B$25*VLOOKUP($B$16,barèmesactuels,F45+2,FALSE)+Paramètres!$D$8*VLOOKUP($B$16,Foyer,F45+2,FALSE)+Paramètres!$D$9*VLOOKUP($B$16,Residence,F45+2,FALSE)+Paramètres!$D$10*VLOOKUP($B$16,Supplement,F45+2,FALSE)+Paramètres!$D$11*VLOOKUP($B$16,Complement,F45+2,FALSE)+VLOOKUP($B$21,'TPP-QPP'!$A$1:$C$4,3,FALSE))+$B$26)*Paramètres!$D$12,2)))</f>
        <v>2716.26</v>
      </c>
      <c r="H45" s="43">
        <f>IF(Paramètres!$D$6="Full cat 1",VLOOKUP(Paramètres!$D$16,barèmescible,F45+2,FALSE)*Paramètres!$D$12,IF(Paramètres!$D$6="Répartition",$B$34*VLOOKUP(Paramètres!$D$16,barèmescible,F45+2,FALSE)*Paramètres!$D$12,0))</f>
        <v>2844.15</v>
      </c>
      <c r="I45" s="43">
        <f>IF($B$37="",0,IF(Paramètres!$D$6="Full cat 2",VLOOKUP(Paramètres!$D$17,barèmescible,$F45+2,FALSE)*Paramètres!$D$12,IF(Paramètres!$D$6="Répartition",$B$39*VLOOKUP(Paramètres!$D$17,barèmescible,$F45+2,FALSE)*Paramètres!$D$12,0)))</f>
        <v>0</v>
      </c>
      <c r="J45" s="43">
        <f>IF($B$42="",0,IF(Paramètres!$D$6="Full cat 3",VLOOKUP(Paramètres!$D$18,barèmescible,$F45+2,FALSE)*Paramètres!$D$12,IF(Paramètres!$D$6="Répartition",$B$44*VLOOKUP(Paramètres!$D$18,barèmescible,$F45+2,FALSE)*Paramètres!$D$12,0)))</f>
        <v>0</v>
      </c>
      <c r="K45" s="43">
        <f>IF(Paramètres!$D$20=1,'Match code-catégorie'!$K$2,IF(Paramètres!$D$21=1,'Match code-catégorie'!$K$3,ROUND(SUM(H45:J45),2)))</f>
        <v>2844.15</v>
      </c>
      <c r="L45" s="43">
        <f t="shared" si="3"/>
        <v>127.88999999999987</v>
      </c>
      <c r="M45" s="69">
        <f t="shared" si="4"/>
        <v>127.88999999999987</v>
      </c>
      <c r="N45" s="28">
        <v>29</v>
      </c>
      <c r="O45" s="43">
        <f>ROUND(((VLOOKUP($B$16,barèmesactuels,F45+2,FALSE)+$B$25*VLOOKUP($B$16,barèmesactuels,F45+2,FALSE)+Paramètres!$D$8*VLOOKUP($B$16,Foyer,F45+2,FALSE)+Paramètres!$D$9*VLOOKUP($B$16,Residence,F45+2,FALSE)+Paramètres!$D$10*VLOOKUP($B$16,Supplement,F45+2,FALSE)+Paramètres!$D$11*VLOOKUP($B$16,Complement,F45+2,FALSE)+VLOOKUP($B$21,'TPP-QPP'!$A$1:$C$4,3,FALSE))+$B$26),2)</f>
        <v>2716.26</v>
      </c>
      <c r="P45" s="43">
        <f>IF(Paramètres!$D$6="Full cat 1",VLOOKUP(Paramètres!$D$16,barèmescible,N45+2,FALSE),IF(Paramètres!$D$6="Répartition",$B$34*VLOOKUP(Paramètres!$D$16,barèmescible,N45+2,FALSE),0))</f>
        <v>2844.15</v>
      </c>
      <c r="Q45" s="43">
        <f>IF($B$37="",0,IF(Paramètres!$D$6="Full cat 2",VLOOKUP(Paramètres!$D$17,barèmescible,$F45+2,FALSE),IF(Paramètres!$D$6="Répartition",$B$39*VLOOKUP(Paramètres!$D$17,barèmescible,$F45+2,FALSE),0)))</f>
        <v>0</v>
      </c>
      <c r="R45" s="43">
        <f>IF($B$42="",0,IF(Paramètres!$D$6="Full cat 3",VLOOKUP(Paramètres!$D$18,barèmescible,$F45+2,FALSE),IF(Paramètres!$D$6="Répartition",$B$44*VLOOKUP(Paramètres!$D$18,barèmescible,$F45+2,FALSE),0)))</f>
        <v>0</v>
      </c>
      <c r="S45" s="43">
        <f t="shared" si="8"/>
        <v>2844.15</v>
      </c>
      <c r="T45" s="64"/>
      <c r="U45" s="43">
        <f t="shared" si="9"/>
        <v>16.495506072874495</v>
      </c>
      <c r="V45" s="44">
        <f>IF(Paramètres!$D$20=1,'Match code-catégorie'!$K$2,IF(Paramètres!$D$21=1,'Match code-catégorie'!$K$3,ROUND(S45*12/1976,4)))</f>
        <v>17.272200000000002</v>
      </c>
      <c r="W45" s="44">
        <f t="shared" si="6"/>
        <v>0.77669392712550689</v>
      </c>
      <c r="X45" s="70">
        <f t="shared" si="7"/>
        <v>0.77669392712550689</v>
      </c>
      <c r="Z45" s="45"/>
    </row>
    <row r="46" spans="1:26" x14ac:dyDescent="0.2">
      <c r="E46" s="94"/>
      <c r="F46" s="28">
        <v>30</v>
      </c>
      <c r="G46" s="43">
        <f>IF(Paramètres!$D$20=1,'Match code-catégorie'!$K$2,IF(Paramètres!$D$21=1,'Match code-catégorie'!$K$3,ROUND(((VLOOKUP($B$16,barèmesactuels,F46+2,FALSE)+$B$25*VLOOKUP($B$16,barèmesactuels,F46+2,FALSE)+Paramètres!$D$8*VLOOKUP($B$16,Foyer,F46+2,FALSE)+Paramètres!$D$9*VLOOKUP($B$16,Residence,F46+2,FALSE)+Paramètres!$D$10*VLOOKUP($B$16,Supplement,F46+2,FALSE)+Paramètres!$D$11*VLOOKUP($B$16,Complement,F46+2,FALSE)+VLOOKUP($B$21,'TPP-QPP'!$A$1:$C$4,3,FALSE))+$B$26)*Paramètres!$D$12,2)))</f>
        <v>2716.26</v>
      </c>
      <c r="H46" s="43">
        <f>IF(Paramètres!$D$6="Full cat 1",VLOOKUP(Paramètres!$D$16,barèmescible,F46+2,FALSE)*Paramètres!$D$12,IF(Paramètres!$D$6="Répartition",$B$34*VLOOKUP(Paramètres!$D$16,barèmescible,F46+2,FALSE)*Paramètres!$D$12,0))</f>
        <v>2848.01</v>
      </c>
      <c r="I46" s="43">
        <f>IF($B$37="",0,IF(Paramètres!$D$6="Full cat 2",VLOOKUP(Paramètres!$D$17,barèmescible,$F46+2,FALSE)*Paramètres!$D$12,IF(Paramètres!$D$6="Répartition",$B$39*VLOOKUP(Paramètres!$D$17,barèmescible,$F46+2,FALSE)*Paramètres!$D$12,0)))</f>
        <v>0</v>
      </c>
      <c r="J46" s="43">
        <f>IF($B$42="",0,IF(Paramètres!$D$6="Full cat 3",VLOOKUP(Paramètres!$D$18,barèmescible,$F46+2,FALSE)*Paramètres!$D$12,IF(Paramètres!$D$6="Répartition",$B$44*VLOOKUP(Paramètres!$D$18,barèmescible,$F46+2,FALSE)*Paramètres!$D$12,0)))</f>
        <v>0</v>
      </c>
      <c r="K46" s="43">
        <f>IF(Paramètres!$D$20=1,'Match code-catégorie'!$K$2,IF(Paramètres!$D$21=1,'Match code-catégorie'!$K$3,ROUND(SUM(H46:J46),2)))</f>
        <v>2848.01</v>
      </c>
      <c r="L46" s="43">
        <f t="shared" si="3"/>
        <v>131.75</v>
      </c>
      <c r="M46" s="69">
        <f t="shared" si="4"/>
        <v>131.75</v>
      </c>
      <c r="N46" s="28">
        <v>30</v>
      </c>
      <c r="O46" s="43">
        <f>ROUND(((VLOOKUP($B$16,barèmesactuels,F46+2,FALSE)+$B$25*VLOOKUP($B$16,barèmesactuels,F46+2,FALSE)+Paramètres!$D$8*VLOOKUP($B$16,Foyer,F46+2,FALSE)+Paramètres!$D$9*VLOOKUP($B$16,Residence,F46+2,FALSE)+Paramètres!$D$10*VLOOKUP($B$16,Supplement,F46+2,FALSE)+Paramètres!$D$11*VLOOKUP($B$16,Complement,F46+2,FALSE)+VLOOKUP($B$21,'TPP-QPP'!$A$1:$C$4,3,FALSE))+$B$26),2)</f>
        <v>2716.26</v>
      </c>
      <c r="P46" s="43">
        <f>IF(Paramètres!$D$6="Full cat 1",VLOOKUP(Paramètres!$D$16,barèmescible,N46+2,FALSE),IF(Paramètres!$D$6="Répartition",$B$34*VLOOKUP(Paramètres!$D$16,barèmescible,N46+2,FALSE),0))</f>
        <v>2848.01</v>
      </c>
      <c r="Q46" s="43">
        <f>IF($B$37="",0,IF(Paramètres!$D$6="Full cat 2",VLOOKUP(Paramètres!$D$17,barèmescible,$F46+2,FALSE),IF(Paramètres!$D$6="Répartition",$B$39*VLOOKUP(Paramètres!$D$17,barèmescible,$F46+2,FALSE),0)))</f>
        <v>0</v>
      </c>
      <c r="R46" s="43">
        <f>IF($B$42="",0,IF(Paramètres!$D$6="Full cat 3",VLOOKUP(Paramètres!$D$18,barèmescible,$F46+2,FALSE),IF(Paramètres!$D$6="Répartition",$B$44*VLOOKUP(Paramètres!$D$18,barèmescible,$F46+2,FALSE),0)))</f>
        <v>0</v>
      </c>
      <c r="S46" s="43">
        <f t="shared" si="8"/>
        <v>2848.01</v>
      </c>
      <c r="T46" s="64"/>
      <c r="U46" s="43">
        <f t="shared" si="9"/>
        <v>16.495506072874495</v>
      </c>
      <c r="V46" s="44">
        <f>IF(Paramètres!$D$20=1,'Match code-catégorie'!$K$2,IF(Paramètres!$D$21=1,'Match code-catégorie'!$K$3,ROUND(S46*12/1976,4)))</f>
        <v>17.2956</v>
      </c>
      <c r="W46" s="44">
        <f t="shared" si="6"/>
        <v>0.80009392712550564</v>
      </c>
      <c r="X46" s="70">
        <f t="shared" si="7"/>
        <v>0.80009392712550564</v>
      </c>
      <c r="Z46" s="45"/>
    </row>
    <row r="47" spans="1:26" x14ac:dyDescent="0.2">
      <c r="A47" s="92" t="str">
        <f>IF(SUM(B34,B39,B44)=1,"","De som van de cellen B28, B33 en B38 moet gelijk zijn aan 100%")</f>
        <v/>
      </c>
      <c r="E47" s="94"/>
      <c r="F47" s="28">
        <v>31</v>
      </c>
      <c r="G47" s="43">
        <f>IF(Paramètres!$D$20=1,'Match code-catégorie'!$K$2,IF(Paramètres!$D$21=1,'Match code-catégorie'!$K$3,ROUND(((VLOOKUP($B$16,barèmesactuels,F47+2,FALSE)+$B$25*VLOOKUP($B$16,barèmesactuels,F47+2,FALSE)+Paramètres!$D$8*VLOOKUP($B$16,Foyer,F47+2,FALSE)+Paramètres!$D$9*VLOOKUP($B$16,Residence,F47+2,FALSE)+Paramètres!$D$10*VLOOKUP($B$16,Supplement,F47+2,FALSE)+Paramètres!$D$11*VLOOKUP($B$16,Complement,F47+2,FALSE)+VLOOKUP($B$21,'TPP-QPP'!$A$1:$C$4,3,FALSE))+$B$26)*Paramètres!$D$12,2)))</f>
        <v>2716.26</v>
      </c>
      <c r="H47" s="43">
        <f>IF(Paramètres!$D$6="Full cat 1",VLOOKUP(Paramètres!$D$16,barèmescible,F47+2,FALSE)*Paramètres!$D$12,IF(Paramètres!$D$6="Répartition",$B$34*VLOOKUP(Paramètres!$D$16,barèmescible,F47+2,FALSE)*Paramètres!$D$12,0))</f>
        <v>2851.58</v>
      </c>
      <c r="I47" s="43">
        <f>IF($B$37="",0,IF(Paramètres!$D$6="Full cat 2",VLOOKUP(Paramètres!$D$17,barèmescible,$F47+2,FALSE)*Paramètres!$D$12,IF(Paramètres!$D$6="Répartition",$B$39*VLOOKUP(Paramètres!$D$17,barèmescible,$F47+2,FALSE)*Paramètres!$D$12,0)))</f>
        <v>0</v>
      </c>
      <c r="J47" s="43">
        <f>IF($B$42="",0,IF(Paramètres!$D$6="Full cat 3",VLOOKUP(Paramètres!$D$18,barèmescible,$F47+2,FALSE)*Paramètres!$D$12,IF(Paramètres!$D$6="Répartition",$B$44*VLOOKUP(Paramètres!$D$18,barèmescible,$F47+2,FALSE)*Paramètres!$D$12,0)))</f>
        <v>0</v>
      </c>
      <c r="K47" s="43">
        <f>IF(Paramètres!$D$20=1,'Match code-catégorie'!$K$2,IF(Paramètres!$D$21=1,'Match code-catégorie'!$K$3,ROUND(SUM(H47:J47),2)))</f>
        <v>2851.58</v>
      </c>
      <c r="L47" s="43">
        <f t="shared" si="3"/>
        <v>135.31999999999971</v>
      </c>
      <c r="M47" s="69">
        <f t="shared" si="4"/>
        <v>135.31999999999971</v>
      </c>
      <c r="N47" s="28">
        <v>31</v>
      </c>
      <c r="O47" s="43">
        <f>ROUND(((VLOOKUP($B$16,barèmesactuels,F47+2,FALSE)+$B$25*VLOOKUP($B$16,barèmesactuels,F47+2,FALSE)+Paramètres!$D$8*VLOOKUP($B$16,Foyer,F47+2,FALSE)+Paramètres!$D$9*VLOOKUP($B$16,Residence,F47+2,FALSE)+Paramètres!$D$10*VLOOKUP($B$16,Supplement,F47+2,FALSE)+Paramètres!$D$11*VLOOKUP($B$16,Complement,F47+2,FALSE)+VLOOKUP($B$21,'TPP-QPP'!$A$1:$C$4,3,FALSE))+$B$26),2)</f>
        <v>2716.26</v>
      </c>
      <c r="P47" s="43">
        <f>IF(Paramètres!$D$6="Full cat 1",VLOOKUP(Paramètres!$D$16,barèmescible,N47+2,FALSE),IF(Paramètres!$D$6="Répartition",$B$34*VLOOKUP(Paramètres!$D$16,barèmescible,N47+2,FALSE),0))</f>
        <v>2851.58</v>
      </c>
      <c r="Q47" s="43">
        <f>IF($B$37="",0,IF(Paramètres!$D$6="Full cat 2",VLOOKUP(Paramètres!$D$17,barèmescible,$F47+2,FALSE),IF(Paramètres!$D$6="Répartition",$B$39*VLOOKUP(Paramètres!$D$17,barèmescible,$F47+2,FALSE),0)))</f>
        <v>0</v>
      </c>
      <c r="R47" s="43">
        <f>IF($B$42="",0,IF(Paramètres!$D$6="Full cat 3",VLOOKUP(Paramètres!$D$18,barèmescible,$F47+2,FALSE),IF(Paramètres!$D$6="Répartition",$B$44*VLOOKUP(Paramètres!$D$18,barèmescible,$F47+2,FALSE),0)))</f>
        <v>0</v>
      </c>
      <c r="S47" s="43">
        <f t="shared" si="8"/>
        <v>2851.58</v>
      </c>
      <c r="T47" s="64"/>
      <c r="U47" s="43">
        <f t="shared" si="9"/>
        <v>16.495506072874495</v>
      </c>
      <c r="V47" s="44">
        <f>IF(Paramètres!$D$20=1,'Match code-catégorie'!$K$2,IF(Paramètres!$D$21=1,'Match code-catégorie'!$K$3,ROUND(S47*12/1976,4)))</f>
        <v>17.317299999999999</v>
      </c>
      <c r="W47" s="44">
        <f t="shared" si="6"/>
        <v>0.82179392712550481</v>
      </c>
      <c r="X47" s="70">
        <f t="shared" si="7"/>
        <v>0.82179392712550481</v>
      </c>
      <c r="Z47" s="45"/>
    </row>
    <row r="48" spans="1:26" x14ac:dyDescent="0.2">
      <c r="A48" s="92"/>
      <c r="E48" s="94"/>
      <c r="F48" s="28">
        <v>32</v>
      </c>
      <c r="G48" s="43">
        <f>IF(Paramètres!$D$20=1,'Match code-catégorie'!$K$2,IF(Paramètres!$D$21=1,'Match code-catégorie'!$K$3,ROUND(((VLOOKUP($B$16,barèmesactuels,F48+2,FALSE)+$B$25*VLOOKUP($B$16,barèmesactuels,F48+2,FALSE)+Paramètres!$D$8*VLOOKUP($B$16,Foyer,F48+2,FALSE)+Paramètres!$D$9*VLOOKUP($B$16,Residence,F48+2,FALSE)+Paramètres!$D$10*VLOOKUP($B$16,Supplement,F48+2,FALSE)+Paramètres!$D$11*VLOOKUP($B$16,Complement,F48+2,FALSE)+VLOOKUP($B$21,'TPP-QPP'!$A$1:$C$4,3,FALSE))+$B$26)*Paramètres!$D$12,2)))</f>
        <v>2716.26</v>
      </c>
      <c r="H48" s="43">
        <f>IF(Paramètres!$D$6="Full cat 1",VLOOKUP(Paramètres!$D$16,barèmescible,F48+2,FALSE)*Paramètres!$D$12,IF(Paramètres!$D$6="Répartition",$B$34*VLOOKUP(Paramètres!$D$16,barèmescible,F48+2,FALSE)*Paramètres!$D$12,0))</f>
        <v>2854.9</v>
      </c>
      <c r="I48" s="43">
        <f>IF($B$37="",0,IF(Paramètres!$D$6="Full cat 2",VLOOKUP(Paramètres!$D$17,barèmescible,$F48+2,FALSE)*Paramètres!$D$12,IF(Paramètres!$D$6="Répartition",$B$39*VLOOKUP(Paramètres!$D$17,barèmescible,$F48+2,FALSE)*Paramètres!$D$12,0)))</f>
        <v>0</v>
      </c>
      <c r="J48" s="43">
        <f>IF($B$42="",0,IF(Paramètres!$D$6="Full cat 3",VLOOKUP(Paramètres!$D$18,barèmescible,$F48+2,FALSE)*Paramètres!$D$12,IF(Paramètres!$D$6="Répartition",$B$44*VLOOKUP(Paramètres!$D$18,barèmescible,$F48+2,FALSE)*Paramètres!$D$12,0)))</f>
        <v>0</v>
      </c>
      <c r="K48" s="43">
        <f>IF(Paramètres!$D$20=1,'Match code-catégorie'!$K$2,IF(Paramètres!$D$21=1,'Match code-catégorie'!$K$3,ROUND(SUM(H48:J48),2)))</f>
        <v>2854.9</v>
      </c>
      <c r="L48" s="43">
        <f t="shared" si="3"/>
        <v>138.63999999999987</v>
      </c>
      <c r="M48" s="69">
        <f t="shared" si="4"/>
        <v>138.63999999999987</v>
      </c>
      <c r="N48" s="28">
        <v>32</v>
      </c>
      <c r="O48" s="43">
        <f>ROUND(((VLOOKUP($B$16,barèmesactuels,F48+2,FALSE)+$B$25*VLOOKUP($B$16,barèmesactuels,F48+2,FALSE)+Paramètres!$D$8*VLOOKUP($B$16,Foyer,F48+2,FALSE)+Paramètres!$D$9*VLOOKUP($B$16,Residence,F48+2,FALSE)+Paramètres!$D$10*VLOOKUP($B$16,Supplement,F48+2,FALSE)+Paramètres!$D$11*VLOOKUP($B$16,Complement,F48+2,FALSE)+VLOOKUP($B$21,'TPP-QPP'!$A$1:$C$4,3,FALSE))+$B$26),2)</f>
        <v>2716.26</v>
      </c>
      <c r="P48" s="43">
        <f>IF(Paramètres!$D$6="Full cat 1",VLOOKUP(Paramètres!$D$16,barèmescible,N48+2,FALSE),IF(Paramètres!$D$6="Répartition",$B$34*VLOOKUP(Paramètres!$D$16,barèmescible,N48+2,FALSE),0))</f>
        <v>2854.9</v>
      </c>
      <c r="Q48" s="43">
        <f>IF($B$37="",0,IF(Paramètres!$D$6="Full cat 2",VLOOKUP(Paramètres!$D$17,barèmescible,$F48+2,FALSE),IF(Paramètres!$D$6="Répartition",$B$39*VLOOKUP(Paramètres!$D$17,barèmescible,$F48+2,FALSE),0)))</f>
        <v>0</v>
      </c>
      <c r="R48" s="43">
        <f>IF($B$42="",0,IF(Paramètres!$D$6="Full cat 3",VLOOKUP(Paramètres!$D$18,barèmescible,$F48+2,FALSE),IF(Paramètres!$D$6="Répartition",$B$44*VLOOKUP(Paramètres!$D$18,barèmescible,$F48+2,FALSE),0)))</f>
        <v>0</v>
      </c>
      <c r="S48" s="43">
        <f t="shared" si="8"/>
        <v>2854.9</v>
      </c>
      <c r="T48" s="64"/>
      <c r="U48" s="43">
        <f t="shared" si="9"/>
        <v>16.495506072874495</v>
      </c>
      <c r="V48" s="44">
        <f>IF(Paramètres!$D$20=1,'Match code-catégorie'!$K$2,IF(Paramètres!$D$21=1,'Match code-catégorie'!$K$3,ROUND(S48*12/1976,4)))</f>
        <v>17.337399999999999</v>
      </c>
      <c r="W48" s="44">
        <f t="shared" si="6"/>
        <v>0.84189392712550415</v>
      </c>
      <c r="X48" s="70">
        <f t="shared" si="7"/>
        <v>0.84189392712550415</v>
      </c>
      <c r="Z48" s="45"/>
    </row>
    <row r="49" spans="1:26" x14ac:dyDescent="0.2">
      <c r="E49" s="94"/>
      <c r="F49" s="28">
        <v>33</v>
      </c>
      <c r="G49" s="43">
        <f>IF(Paramètres!$D$20=1,'Match code-catégorie'!$K$2,IF(Paramètres!$D$21=1,'Match code-catégorie'!$K$3,ROUND(((VLOOKUP($B$16,barèmesactuels,F49+2,FALSE)+$B$25*VLOOKUP($B$16,barèmesactuels,F49+2,FALSE)+Paramètres!$D$8*VLOOKUP($B$16,Foyer,F49+2,FALSE)+Paramètres!$D$9*VLOOKUP($B$16,Residence,F49+2,FALSE)+Paramètres!$D$10*VLOOKUP($B$16,Supplement,F49+2,FALSE)+Paramètres!$D$11*VLOOKUP($B$16,Complement,F49+2,FALSE)+VLOOKUP($B$21,'TPP-QPP'!$A$1:$C$4,3,FALSE))+$B$26)*Paramètres!$D$12,2)))</f>
        <v>2716.26</v>
      </c>
      <c r="H49" s="43">
        <f>IF(Paramètres!$D$6="Full cat 1",VLOOKUP(Paramètres!$D$16,barèmescible,F49+2,FALSE)*Paramètres!$D$12,IF(Paramètres!$D$6="Répartition",$B$34*VLOOKUP(Paramètres!$D$16,barèmescible,F49+2,FALSE)*Paramètres!$D$12,0))</f>
        <v>2857.97</v>
      </c>
      <c r="I49" s="43">
        <f>IF($B$37="",0,IF(Paramètres!$D$6="Full cat 2",VLOOKUP(Paramètres!$D$17,barèmescible,$F49+2,FALSE)*Paramètres!$D$12,IF(Paramètres!$D$6="Répartition",$B$39*VLOOKUP(Paramètres!$D$17,barèmescible,$F49+2,FALSE)*Paramètres!$D$12,0)))</f>
        <v>0</v>
      </c>
      <c r="J49" s="43">
        <f>IF($B$42="",0,IF(Paramètres!$D$6="Full cat 3",VLOOKUP(Paramètres!$D$18,barèmescible,$F49+2,FALSE)*Paramètres!$D$12,IF(Paramètres!$D$6="Répartition",$B$44*VLOOKUP(Paramètres!$D$18,barèmescible,$F49+2,FALSE)*Paramètres!$D$12,0)))</f>
        <v>0</v>
      </c>
      <c r="K49" s="43">
        <f>IF(Paramètres!$D$20=1,'Match code-catégorie'!$K$2,IF(Paramètres!$D$21=1,'Match code-catégorie'!$K$3,ROUND(SUM(H49:J49),2)))</f>
        <v>2857.97</v>
      </c>
      <c r="L49" s="43">
        <f t="shared" si="3"/>
        <v>141.70999999999958</v>
      </c>
      <c r="M49" s="69">
        <f t="shared" si="4"/>
        <v>141.70999999999958</v>
      </c>
      <c r="N49" s="28">
        <v>33</v>
      </c>
      <c r="O49" s="43">
        <f>ROUND(((VLOOKUP($B$16,barèmesactuels,F49+2,FALSE)+$B$25*VLOOKUP($B$16,barèmesactuels,F49+2,FALSE)+Paramètres!$D$8*VLOOKUP($B$16,Foyer,F49+2,FALSE)+Paramètres!$D$9*VLOOKUP($B$16,Residence,F49+2,FALSE)+Paramètres!$D$10*VLOOKUP($B$16,Supplement,F49+2,FALSE)+Paramètres!$D$11*VLOOKUP($B$16,Complement,F49+2,FALSE)+VLOOKUP($B$21,'TPP-QPP'!$A$1:$C$4,3,FALSE))+$B$26),2)</f>
        <v>2716.26</v>
      </c>
      <c r="P49" s="43">
        <f>IF(Paramètres!$D$6="Full cat 1",VLOOKUP(Paramètres!$D$16,barèmescible,N49+2,FALSE),IF(Paramètres!$D$6="Répartition",$B$34*VLOOKUP(Paramètres!$D$16,barèmescible,N49+2,FALSE),0))</f>
        <v>2857.97</v>
      </c>
      <c r="Q49" s="43">
        <f>IF($B$37="",0,IF(Paramètres!$D$6="Full cat 2",VLOOKUP(Paramètres!$D$17,barèmescible,$F49+2,FALSE),IF(Paramètres!$D$6="Répartition",$B$39*VLOOKUP(Paramètres!$D$17,barèmescible,$F49+2,FALSE),0)))</f>
        <v>0</v>
      </c>
      <c r="R49" s="43">
        <f>IF($B$42="",0,IF(Paramètres!$D$6="Full cat 3",VLOOKUP(Paramètres!$D$18,barèmescible,$F49+2,FALSE),IF(Paramètres!$D$6="Répartition",$B$44*VLOOKUP(Paramètres!$D$18,barèmescible,$F49+2,FALSE),0)))</f>
        <v>0</v>
      </c>
      <c r="S49" s="43">
        <f t="shared" si="8"/>
        <v>2857.97</v>
      </c>
      <c r="T49" s="64"/>
      <c r="U49" s="43">
        <f t="shared" si="9"/>
        <v>16.495506072874495</v>
      </c>
      <c r="V49" s="44">
        <f>IF(Paramètres!$D$20=1,'Match code-catégorie'!$K$2,IF(Paramètres!$D$21=1,'Match code-catégorie'!$K$3,ROUND(S49*12/1976,4)))</f>
        <v>17.356100000000001</v>
      </c>
      <c r="W49" s="44">
        <f t="shared" si="6"/>
        <v>0.86059392712550675</v>
      </c>
      <c r="X49" s="70">
        <f t="shared" si="7"/>
        <v>0.86059392712550675</v>
      </c>
      <c r="Z49" s="45"/>
    </row>
    <row r="50" spans="1:26" x14ac:dyDescent="0.2">
      <c r="A50" s="34"/>
      <c r="E50" s="94"/>
      <c r="F50" s="28">
        <v>34</v>
      </c>
      <c r="G50" s="43">
        <f>IF(Paramètres!$D$20=1,'Match code-catégorie'!$K$2,IF(Paramètres!$D$21=1,'Match code-catégorie'!$K$3,ROUND(((VLOOKUP($B$16,barèmesactuels,F50+2,FALSE)+$B$25*VLOOKUP($B$16,barèmesactuels,F50+2,FALSE)+Paramètres!$D$8*VLOOKUP($B$16,Foyer,F50+2,FALSE)+Paramètres!$D$9*VLOOKUP($B$16,Residence,F50+2,FALSE)+Paramètres!$D$10*VLOOKUP($B$16,Supplement,F50+2,FALSE)+Paramètres!$D$11*VLOOKUP($B$16,Complement,F50+2,FALSE)+VLOOKUP($B$21,'TPP-QPP'!$A$1:$C$4,3,FALSE))+$B$26)*Paramètres!$D$12,2)))</f>
        <v>2716.26</v>
      </c>
      <c r="H50" s="43">
        <f>IF(Paramètres!$D$6="Full cat 1",VLOOKUP(Paramètres!$D$16,barèmescible,F50+2,FALSE)*Paramètres!$D$12,IF(Paramètres!$D$6="Répartition",$B$34*VLOOKUP(Paramètres!$D$16,barèmescible,F50+2,FALSE)*Paramètres!$D$12,0))</f>
        <v>2860.81</v>
      </c>
      <c r="I50" s="43">
        <f>IF($B$37="",0,IF(Paramètres!$D$6="Full cat 2",VLOOKUP(Paramètres!$D$17,barèmescible,$F50+2,FALSE)*Paramètres!$D$12,IF(Paramètres!$D$6="Répartition",$B$39*VLOOKUP(Paramètres!$D$17,barèmescible,$F50+2,FALSE)*Paramètres!$D$12,0)))</f>
        <v>0</v>
      </c>
      <c r="J50" s="43">
        <f>IF($B$42="",0,IF(Paramètres!$D$6="Full cat 3",VLOOKUP(Paramètres!$D$18,barèmescible,$F50+2,FALSE)*Paramètres!$D$12,IF(Paramètres!$D$6="Répartition",$B$44*VLOOKUP(Paramètres!$D$18,barèmescible,$F50+2,FALSE)*Paramètres!$D$12,0)))</f>
        <v>0</v>
      </c>
      <c r="K50" s="43">
        <f>IF(Paramètres!$D$20=1,'Match code-catégorie'!$K$2,IF(Paramètres!$D$21=1,'Match code-catégorie'!$K$3,ROUND(SUM(H50:J50),2)))</f>
        <v>2860.81</v>
      </c>
      <c r="L50" s="43">
        <f t="shared" si="3"/>
        <v>144.54999999999973</v>
      </c>
      <c r="M50" s="69">
        <f t="shared" si="4"/>
        <v>144.54999999999973</v>
      </c>
      <c r="N50" s="28">
        <v>34</v>
      </c>
      <c r="O50" s="43">
        <f>ROUND(((VLOOKUP($B$16,barèmesactuels,F50+2,FALSE)+$B$25*VLOOKUP($B$16,barèmesactuels,F50+2,FALSE)+Paramètres!$D$8*VLOOKUP($B$16,Foyer,F50+2,FALSE)+Paramètres!$D$9*VLOOKUP($B$16,Residence,F50+2,FALSE)+Paramètres!$D$10*VLOOKUP($B$16,Supplement,F50+2,FALSE)+Paramètres!$D$11*VLOOKUP($B$16,Complement,F50+2,FALSE)+VLOOKUP($B$21,'TPP-QPP'!$A$1:$C$4,3,FALSE))+$B$26),2)</f>
        <v>2716.26</v>
      </c>
      <c r="P50" s="43">
        <f>IF(Paramètres!$D$6="Full cat 1",VLOOKUP(Paramètres!$D$16,barèmescible,N50+2,FALSE),IF(Paramètres!$D$6="Répartition",$B$34*VLOOKUP(Paramètres!$D$16,barèmescible,N50+2,FALSE),0))</f>
        <v>2860.81</v>
      </c>
      <c r="Q50" s="43">
        <f>IF($B$37="",0,IF(Paramètres!$D$6="Full cat 2",VLOOKUP(Paramètres!$D$17,barèmescible,$F50+2,FALSE),IF(Paramètres!$D$6="Répartition",$B$39*VLOOKUP(Paramètres!$D$17,barèmescible,$F50+2,FALSE),0)))</f>
        <v>0</v>
      </c>
      <c r="R50" s="43">
        <f>IF($B$42="",0,IF(Paramètres!$D$6="Full cat 3",VLOOKUP(Paramètres!$D$18,barèmescible,$F50+2,FALSE),IF(Paramètres!$D$6="Répartition",$B$44*VLOOKUP(Paramètres!$D$18,barèmescible,$F50+2,FALSE),0)))</f>
        <v>0</v>
      </c>
      <c r="S50" s="43">
        <f t="shared" si="8"/>
        <v>2860.81</v>
      </c>
      <c r="T50" s="64"/>
      <c r="U50" s="43">
        <f t="shared" si="9"/>
        <v>16.495506072874495</v>
      </c>
      <c r="V50" s="44">
        <f>IF(Paramètres!$D$20=1,'Match code-catégorie'!$K$2,IF(Paramètres!$D$21=1,'Match code-catégorie'!$K$3,ROUND(S50*12/1976,4)))</f>
        <v>17.3733</v>
      </c>
      <c r="W50" s="44">
        <f t="shared" si="6"/>
        <v>0.87779392712550575</v>
      </c>
      <c r="X50" s="70">
        <f t="shared" si="7"/>
        <v>0.87779392712550575</v>
      </c>
      <c r="Z50" s="45"/>
    </row>
    <row r="51" spans="1:26" x14ac:dyDescent="0.2">
      <c r="E51" s="94"/>
      <c r="F51" s="28">
        <v>35</v>
      </c>
      <c r="G51" s="43">
        <f>IF(Paramètres!$D$20=1,'Match code-catégorie'!$K$2,IF(Paramètres!$D$21=1,'Match code-catégorie'!$K$3,ROUND(((VLOOKUP($B$16,barèmesactuels,F51+2,FALSE)+$B$25*VLOOKUP($B$16,barèmesactuels,F51+2,FALSE)+Paramètres!$D$8*VLOOKUP($B$16,Foyer,F51+2,FALSE)+Paramètres!$D$9*VLOOKUP($B$16,Residence,F51+2,FALSE)+Paramètres!$D$10*VLOOKUP($B$16,Supplement,F51+2,FALSE)+Paramètres!$D$11*VLOOKUP($B$16,Complement,F51+2,FALSE)+VLOOKUP($B$21,'TPP-QPP'!$A$1:$C$4,3,FALSE))+$B$26)*Paramètres!$D$12,2)))</f>
        <v>2716.26</v>
      </c>
      <c r="H51" s="43">
        <f>IF(Paramètres!$D$6="Full cat 1",VLOOKUP(Paramètres!$D$16,barèmescible,F51+2,FALSE)*Paramètres!$D$12,IF(Paramètres!$D$6="Répartition",$B$34*VLOOKUP(Paramètres!$D$16,barèmescible,F51+2,FALSE)*Paramètres!$D$12,0))</f>
        <v>2863.44</v>
      </c>
      <c r="I51" s="43">
        <f>IF($B$37="",0,IF(Paramètres!$D$6="Full cat 2",VLOOKUP(Paramètres!$D$17,barèmescible,$F51+2,FALSE)*Paramètres!$D$12,IF(Paramètres!$D$6="Répartition",$B$39*VLOOKUP(Paramètres!$D$17,barèmescible,$F51+2,FALSE)*Paramètres!$D$12,0)))</f>
        <v>0</v>
      </c>
      <c r="J51" s="43">
        <f>IF($B$42="",0,IF(Paramètres!$D$6="Full cat 3",VLOOKUP(Paramètres!$D$18,barèmescible,$F51+2,FALSE)*Paramètres!$D$12,IF(Paramètres!$D$6="Répartition",$B$44*VLOOKUP(Paramètres!$D$18,barèmescible,$F51+2,FALSE)*Paramètres!$D$12,0)))</f>
        <v>0</v>
      </c>
      <c r="K51" s="43">
        <f>IF(Paramètres!$D$20=1,'Match code-catégorie'!$K$2,IF(Paramètres!$D$21=1,'Match code-catégorie'!$K$3,ROUND(SUM(H51:J51),2)))</f>
        <v>2863.44</v>
      </c>
      <c r="L51" s="43">
        <f t="shared" si="3"/>
        <v>147.17999999999984</v>
      </c>
      <c r="M51" s="69">
        <f t="shared" si="4"/>
        <v>147.17999999999984</v>
      </c>
      <c r="N51" s="28">
        <v>35</v>
      </c>
      <c r="O51" s="43">
        <f>ROUND(((VLOOKUP($B$16,barèmesactuels,F51+2,FALSE)+$B$25*VLOOKUP($B$16,barèmesactuels,F51+2,FALSE)+Paramètres!$D$8*VLOOKUP($B$16,Foyer,F51+2,FALSE)+Paramètres!$D$9*VLOOKUP($B$16,Residence,F51+2,FALSE)+Paramètres!$D$10*VLOOKUP($B$16,Supplement,F51+2,FALSE)+Paramètres!$D$11*VLOOKUP($B$16,Complement,F51+2,FALSE)+VLOOKUP($B$21,'TPP-QPP'!$A$1:$C$4,3,FALSE))+$B$26),2)</f>
        <v>2716.26</v>
      </c>
      <c r="P51" s="43">
        <f>IF(Paramètres!$D$6="Full cat 1",VLOOKUP(Paramètres!$D$16,barèmescible,N51+2,FALSE),IF(Paramètres!$D$6="Répartition",$B$34*VLOOKUP(Paramètres!$D$16,barèmescible,N51+2,FALSE),0))</f>
        <v>2863.44</v>
      </c>
      <c r="Q51" s="43">
        <f>IF($B$37="",0,IF(Paramètres!$D$6="Full cat 2",VLOOKUP(Paramètres!$D$17,barèmescible,$F51+2,FALSE),IF(Paramètres!$D$6="Répartition",$B$39*VLOOKUP(Paramètres!$D$17,barèmescible,$F51+2,FALSE),0)))</f>
        <v>0</v>
      </c>
      <c r="R51" s="43">
        <f>IF($B$42="",0,IF(Paramètres!$D$6="Full cat 3",VLOOKUP(Paramètres!$D$18,barèmescible,$F51+2,FALSE),IF(Paramètres!$D$6="Répartition",$B$44*VLOOKUP(Paramètres!$D$18,barèmescible,$F51+2,FALSE),0)))</f>
        <v>0</v>
      </c>
      <c r="S51" s="43">
        <f t="shared" si="8"/>
        <v>2863.44</v>
      </c>
      <c r="T51" s="64"/>
      <c r="U51" s="43">
        <f t="shared" si="9"/>
        <v>16.495506072874495</v>
      </c>
      <c r="V51" s="44">
        <f>IF(Paramètres!$D$20=1,'Match code-catégorie'!$K$2,IF(Paramètres!$D$21=1,'Match code-catégorie'!$K$3,ROUND(S51*12/1976,4)))</f>
        <v>17.389299999999999</v>
      </c>
      <c r="W51" s="44">
        <f t="shared" si="6"/>
        <v>0.89379392712550398</v>
      </c>
      <c r="X51" s="70">
        <f t="shared" si="7"/>
        <v>0.89379392712550398</v>
      </c>
      <c r="Z51" s="45"/>
    </row>
    <row r="52" spans="1:26" x14ac:dyDescent="0.2">
      <c r="A52" s="34"/>
      <c r="E52" s="94"/>
      <c r="F52" s="28">
        <v>36</v>
      </c>
      <c r="G52" s="43">
        <f>IF(Paramètres!$D$20=1,'Match code-catégorie'!$K$2,IF(Paramètres!$D$21=1,'Match code-catégorie'!$K$3,ROUND(((VLOOKUP($B$16,barèmesactuels,F52+2,FALSE)+$B$25*VLOOKUP($B$16,barèmesactuels,F52+2,FALSE)+Paramètres!$D$8*VLOOKUP($B$16,Foyer,F52+2,FALSE)+Paramètres!$D$9*VLOOKUP($B$16,Residence,F52+2,FALSE)+Paramètres!$D$10*VLOOKUP($B$16,Supplement,F52+2,FALSE)+Paramètres!$D$11*VLOOKUP($B$16,Complement,F52+2,FALSE)+VLOOKUP($B$21,'TPP-QPP'!$A$1:$C$4,3,FALSE))+$B$26)*Paramètres!$D$12,2)))</f>
        <v>2716.26</v>
      </c>
      <c r="H52" s="43">
        <f>IF(Paramètres!$D$6="Full cat 1",VLOOKUP(Paramètres!$D$16,barèmescible,F52+2,FALSE)*Paramètres!$D$12,IF(Paramètres!$D$6="Répartition",$B$34*VLOOKUP(Paramètres!$D$16,barèmescible,F52+2,FALSE)*Paramètres!$D$12,0))</f>
        <v>2863.44</v>
      </c>
      <c r="I52" s="43">
        <f>IF($B$37="",0,IF(Paramètres!$D$6="Full cat 2",VLOOKUP(Paramètres!$D$17,barèmescible,$F52+2,FALSE)*Paramètres!$D$12,IF(Paramètres!$D$6="Répartition",$B$39*VLOOKUP(Paramètres!$D$17,barèmescible,$F52+2,FALSE)*Paramètres!$D$12,0)))</f>
        <v>0</v>
      </c>
      <c r="J52" s="43">
        <f>IF($B$42="",0,IF(Paramètres!$D$6="Full cat 3",VLOOKUP(Paramètres!$D$18,barèmescible,$F52+2,FALSE)*Paramètres!$D$12,IF(Paramètres!$D$6="Répartition",$B$44*VLOOKUP(Paramètres!$D$18,barèmescible,$F52+2,FALSE)*Paramètres!$D$12,0)))</f>
        <v>0</v>
      </c>
      <c r="K52" s="43">
        <f>IF(Paramètres!$D$20=1,'Match code-catégorie'!$K$2,IF(Paramètres!$D$21=1,'Match code-catégorie'!$K$3,ROUND(SUM(H52:J52),2)))</f>
        <v>2863.44</v>
      </c>
      <c r="L52" s="43">
        <f t="shared" si="3"/>
        <v>147.17999999999984</v>
      </c>
      <c r="M52" s="69">
        <f t="shared" si="4"/>
        <v>147.17999999999984</v>
      </c>
      <c r="N52" s="28">
        <v>36</v>
      </c>
      <c r="O52" s="43">
        <f>ROUND(((VLOOKUP($B$16,barèmesactuels,F52+2,FALSE)+$B$25*VLOOKUP($B$16,barèmesactuels,F52+2,FALSE)+Paramètres!$D$8*VLOOKUP($B$16,Foyer,F52+2,FALSE)+Paramètres!$D$9*VLOOKUP($B$16,Residence,F52+2,FALSE)+Paramètres!$D$10*VLOOKUP($B$16,Supplement,F52+2,FALSE)+Paramètres!$D$11*VLOOKUP($B$16,Complement,F52+2,FALSE)+VLOOKUP($B$21,'TPP-QPP'!$A$1:$C$4,3,FALSE))+$B$26),2)</f>
        <v>2716.26</v>
      </c>
      <c r="P52" s="43">
        <f>IF(Paramètres!$D$6="Full cat 1",VLOOKUP(Paramètres!$D$16,barèmescible,N52+2,FALSE),IF(Paramètres!$D$6="Répartition",$B$34*VLOOKUP(Paramètres!$D$16,barèmescible,N52+2,FALSE),0))</f>
        <v>2863.44</v>
      </c>
      <c r="Q52" s="43">
        <f>IF($B$37="",0,IF(Paramètres!$D$6="Full cat 2",VLOOKUP(Paramètres!$D$17,barèmescible,$F52+2,FALSE),IF(Paramètres!$D$6="Répartition",$B$39*VLOOKUP(Paramètres!$D$17,barèmescible,$F52+2,FALSE),0)))</f>
        <v>0</v>
      </c>
      <c r="R52" s="43">
        <f>IF($B$42="",0,IF(Paramètres!$D$6="Full cat 3",VLOOKUP(Paramètres!$D$18,barèmescible,$F52+2,FALSE),IF(Paramètres!$D$6="Répartition",$B$44*VLOOKUP(Paramètres!$D$18,barèmescible,$F52+2,FALSE),0)))</f>
        <v>0</v>
      </c>
      <c r="S52" s="43">
        <f t="shared" si="8"/>
        <v>2863.44</v>
      </c>
      <c r="T52" s="64"/>
      <c r="U52" s="43">
        <f t="shared" si="9"/>
        <v>16.495506072874495</v>
      </c>
      <c r="V52" s="44">
        <f>IF(Paramètres!$D$20=1,'Match code-catégorie'!$K$2,IF(Paramètres!$D$21=1,'Match code-catégorie'!$K$3,ROUND(S52*12/1976,4)))</f>
        <v>17.389299999999999</v>
      </c>
      <c r="W52" s="44">
        <f t="shared" si="6"/>
        <v>0.89379392712550398</v>
      </c>
      <c r="X52" s="70">
        <f t="shared" si="7"/>
        <v>0.89379392712550398</v>
      </c>
    </row>
    <row r="53" spans="1:26" x14ac:dyDescent="0.2">
      <c r="E53" s="94"/>
      <c r="F53" s="28">
        <v>37</v>
      </c>
      <c r="G53" s="43">
        <f>IF(Paramètres!$D$20=1,'Match code-catégorie'!$K$2,IF(Paramètres!$D$21=1,'Match code-catégorie'!$K$3,ROUND(((VLOOKUP($B$16,barèmesactuels,F53+2,FALSE)+$B$25*VLOOKUP($B$16,barèmesactuels,F53+2,FALSE)+Paramètres!$D$8*VLOOKUP($B$16,Foyer,F53+2,FALSE)+Paramètres!$D$9*VLOOKUP($B$16,Residence,F53+2,FALSE)+Paramètres!$D$10*VLOOKUP($B$16,Supplement,F53+2,FALSE)+Paramètres!$D$11*VLOOKUP($B$16,Complement,F53+2,FALSE)+VLOOKUP($B$21,'TPP-QPP'!$A$1:$C$4,3,FALSE))+$B$26)*Paramètres!$D$12,2)))</f>
        <v>2716.26</v>
      </c>
      <c r="H53" s="43">
        <f>IF(Paramètres!$D$6="Full cat 1",VLOOKUP(Paramètres!$D$16,barèmescible,F53+2,FALSE)*Paramètres!$D$12,IF(Paramètres!$D$6="Répartition",$B$34*VLOOKUP(Paramètres!$D$16,barèmescible,F53+2,FALSE)*Paramètres!$D$12,0))</f>
        <v>2863.44</v>
      </c>
      <c r="I53" s="43">
        <f>IF($B$37="",0,IF(Paramètres!$D$6="Full cat 2",VLOOKUP(Paramètres!$D$17,barèmescible,$F53+2,FALSE)*Paramètres!$D$12,IF(Paramètres!$D$6="Répartition",$B$39*VLOOKUP(Paramètres!$D$17,barèmescible,$F53+2,FALSE)*Paramètres!$D$12,0)))</f>
        <v>0</v>
      </c>
      <c r="J53" s="43">
        <f>IF($B$42="",0,IF(Paramètres!$D$6="Full cat 3",VLOOKUP(Paramètres!$D$18,barèmescible,$F53+2,FALSE)*Paramètres!$D$12,IF(Paramètres!$D$6="Répartition",$B$44*VLOOKUP(Paramètres!$D$18,barèmescible,$F53+2,FALSE)*Paramètres!$D$12,0)))</f>
        <v>0</v>
      </c>
      <c r="K53" s="43">
        <f>IF(Paramètres!$D$20=1,'Match code-catégorie'!$K$2,IF(Paramètres!$D$21=1,'Match code-catégorie'!$K$3,ROUND(SUM(H53:J53),2)))</f>
        <v>2863.44</v>
      </c>
      <c r="L53" s="43">
        <f t="shared" si="3"/>
        <v>147.17999999999984</v>
      </c>
      <c r="M53" s="69">
        <f t="shared" si="4"/>
        <v>147.17999999999984</v>
      </c>
      <c r="N53" s="28">
        <v>37</v>
      </c>
      <c r="O53" s="43">
        <f>ROUND(((VLOOKUP($B$16,barèmesactuels,F53+2,FALSE)+$B$25*VLOOKUP($B$16,barèmesactuels,F53+2,FALSE)+Paramètres!$D$8*VLOOKUP($B$16,Foyer,F53+2,FALSE)+Paramètres!$D$9*VLOOKUP($B$16,Residence,F53+2,FALSE)+Paramètres!$D$10*VLOOKUP($B$16,Supplement,F53+2,FALSE)+Paramètres!$D$11*VLOOKUP($B$16,Complement,F53+2,FALSE)+VLOOKUP($B$21,'TPP-QPP'!$A$1:$C$4,3,FALSE))+$B$26),2)</f>
        <v>2716.26</v>
      </c>
      <c r="P53" s="43">
        <f>IF(Paramètres!$D$6="Full cat 1",VLOOKUP(Paramètres!$D$16,barèmescible,N53+2,FALSE),IF(Paramètres!$D$6="Répartition",$B$34*VLOOKUP(Paramètres!$D$16,barèmescible,N53+2,FALSE),0))</f>
        <v>2863.44</v>
      </c>
      <c r="Q53" s="43">
        <f>IF($B$37="",0,IF(Paramètres!$D$6="Full cat 2",VLOOKUP(Paramètres!$D$17,barèmescible,$F53+2,FALSE),IF(Paramètres!$D$6="Répartition",$B$39*VLOOKUP(Paramètres!$D$17,barèmescible,$F53+2,FALSE),0)))</f>
        <v>0</v>
      </c>
      <c r="R53" s="43">
        <f>IF($B$42="",0,IF(Paramètres!$D$6="Full cat 3",VLOOKUP(Paramètres!$D$18,barèmescible,$F53+2,FALSE),IF(Paramètres!$D$6="Répartition",$B$44*VLOOKUP(Paramètres!$D$18,barèmescible,$F53+2,FALSE),0)))</f>
        <v>0</v>
      </c>
      <c r="S53" s="43">
        <f t="shared" si="8"/>
        <v>2863.44</v>
      </c>
      <c r="T53" s="64"/>
      <c r="U53" s="43">
        <f t="shared" si="9"/>
        <v>16.495506072874495</v>
      </c>
      <c r="V53" s="44">
        <f>IF(Paramètres!$D$20=1,'Match code-catégorie'!$K$2,IF(Paramètres!$D$21=1,'Match code-catégorie'!$K$3,ROUND(S53*12/1976,4)))</f>
        <v>17.389299999999999</v>
      </c>
      <c r="W53" s="44">
        <f t="shared" si="6"/>
        <v>0.89379392712550398</v>
      </c>
      <c r="X53" s="70">
        <f t="shared" si="7"/>
        <v>0.89379392712550398</v>
      </c>
    </row>
    <row r="54" spans="1:26" x14ac:dyDescent="0.2">
      <c r="E54" s="94"/>
      <c r="F54" s="28">
        <v>38</v>
      </c>
      <c r="G54" s="43">
        <f>IF(Paramètres!$D$20=1,'Match code-catégorie'!$K$2,IF(Paramètres!$D$21=1,'Match code-catégorie'!$K$3,ROUND(((VLOOKUP($B$16,barèmesactuels,F54+2,FALSE)+$B$25*VLOOKUP($B$16,barèmesactuels,F54+2,FALSE)+Paramètres!$D$8*VLOOKUP($B$16,Foyer,F54+2,FALSE)+Paramètres!$D$9*VLOOKUP($B$16,Residence,F54+2,FALSE)+Paramètres!$D$10*VLOOKUP($B$16,Supplement,F54+2,FALSE)+Paramètres!$D$11*VLOOKUP($B$16,Complement,F54+2,FALSE)+VLOOKUP($B$21,'TPP-QPP'!$A$1:$C$4,3,FALSE))+$B$26)*Paramètres!$D$12,2)))</f>
        <v>2716.26</v>
      </c>
      <c r="H54" s="43">
        <f>IF(Paramètres!$D$6="Full cat 1",VLOOKUP(Paramètres!$D$16,barèmescible,F54+2,FALSE)*Paramètres!$D$12,IF(Paramètres!$D$6="Répartition",$B$34*VLOOKUP(Paramètres!$D$16,barèmescible,F54+2,FALSE)*Paramètres!$D$12,0))</f>
        <v>2863.44</v>
      </c>
      <c r="I54" s="43">
        <f>IF($B$37="",0,IF(Paramètres!$D$6="Full cat 2",VLOOKUP(Paramètres!$D$17,barèmescible,$F54+2,FALSE)*Paramètres!$D$12,IF(Paramètres!$D$6="Répartition",$B$39*VLOOKUP(Paramètres!$D$17,barèmescible,$F54+2,FALSE)*Paramètres!$D$12,0)))</f>
        <v>0</v>
      </c>
      <c r="J54" s="43">
        <f>IF($B$42="",0,IF(Paramètres!$D$6="Full cat 3",VLOOKUP(Paramètres!$D$18,barèmescible,$F54+2,FALSE)*Paramètres!$D$12,IF(Paramètres!$D$6="Répartition",$B$44*VLOOKUP(Paramètres!$D$18,barèmescible,$F54+2,FALSE)*Paramètres!$D$12,0)))</f>
        <v>0</v>
      </c>
      <c r="K54" s="43">
        <f>IF(Paramètres!$D$20=1,'Match code-catégorie'!$K$2,IF(Paramètres!$D$21=1,'Match code-catégorie'!$K$3,ROUND(SUM(H54:J54),2)))</f>
        <v>2863.44</v>
      </c>
      <c r="L54" s="43">
        <f t="shared" si="3"/>
        <v>147.17999999999984</v>
      </c>
      <c r="M54" s="69">
        <f t="shared" si="4"/>
        <v>147.17999999999984</v>
      </c>
      <c r="N54" s="28">
        <v>38</v>
      </c>
      <c r="O54" s="43">
        <f>ROUND(((VLOOKUP($B$16,barèmesactuels,F54+2,FALSE)+$B$25*VLOOKUP($B$16,barèmesactuels,F54+2,FALSE)+Paramètres!$D$8*VLOOKUP($B$16,Foyer,F54+2,FALSE)+Paramètres!$D$9*VLOOKUP($B$16,Residence,F54+2,FALSE)+Paramètres!$D$10*VLOOKUP($B$16,Supplement,F54+2,FALSE)+Paramètres!$D$11*VLOOKUP($B$16,Complement,F54+2,FALSE)+VLOOKUP($B$21,'TPP-QPP'!$A$1:$C$4,3,FALSE))+$B$26),2)</f>
        <v>2716.26</v>
      </c>
      <c r="P54" s="43">
        <f>IF(Paramètres!$D$6="Full cat 1",VLOOKUP(Paramètres!$D$16,barèmescible,N54+2,FALSE),IF(Paramètres!$D$6="Répartition",$B$34*VLOOKUP(Paramètres!$D$16,barèmescible,N54+2,FALSE),0))</f>
        <v>2863.44</v>
      </c>
      <c r="Q54" s="43">
        <f>IF($B$37="",0,IF(Paramètres!$D$6="Full cat 2",VLOOKUP(Paramètres!$D$17,barèmescible,$F54+2,FALSE),IF(Paramètres!$D$6="Répartition",$B$39*VLOOKUP(Paramètres!$D$17,barèmescible,$F54+2,FALSE),0)))</f>
        <v>0</v>
      </c>
      <c r="R54" s="43">
        <f>IF($B$42="",0,IF(Paramètres!$D$6="Full cat 3",VLOOKUP(Paramètres!$D$18,barèmescible,$F54+2,FALSE),IF(Paramètres!$D$6="Répartition",$B$44*VLOOKUP(Paramètres!$D$18,barèmescible,$F54+2,FALSE),0)))</f>
        <v>0</v>
      </c>
      <c r="S54" s="43">
        <f t="shared" si="8"/>
        <v>2863.44</v>
      </c>
      <c r="T54" s="64"/>
      <c r="U54" s="43">
        <f t="shared" si="9"/>
        <v>16.495506072874495</v>
      </c>
      <c r="V54" s="44">
        <f>IF(Paramètres!$D$20=1,'Match code-catégorie'!$K$2,IF(Paramètres!$D$21=1,'Match code-catégorie'!$K$3,ROUND(S54*12/1976,4)))</f>
        <v>17.389299999999999</v>
      </c>
      <c r="W54" s="44">
        <f t="shared" si="6"/>
        <v>0.89379392712550398</v>
      </c>
      <c r="X54" s="70">
        <f t="shared" si="7"/>
        <v>0.89379392712550398</v>
      </c>
    </row>
    <row r="55" spans="1:26" x14ac:dyDescent="0.2">
      <c r="E55" s="94"/>
      <c r="F55" s="28">
        <v>39</v>
      </c>
      <c r="G55" s="43">
        <f>IF(Paramètres!$D$20=1,'Match code-catégorie'!$K$2,IF(Paramètres!$D$21=1,'Match code-catégorie'!$K$3,ROUND(((VLOOKUP($B$16,barèmesactuels,F55+2,FALSE)+$B$25*VLOOKUP($B$16,barèmesactuels,F55+2,FALSE)+Paramètres!$D$8*VLOOKUP($B$16,Foyer,F55+2,FALSE)+Paramètres!$D$9*VLOOKUP($B$16,Residence,F55+2,FALSE)+Paramètres!$D$10*VLOOKUP($B$16,Supplement,F55+2,FALSE)+Paramètres!$D$11*VLOOKUP($B$16,Complement,F55+2,FALSE)+VLOOKUP($B$21,'TPP-QPP'!$A$1:$C$4,3,FALSE))+$B$26)*Paramètres!$D$12,2)))</f>
        <v>2716.26</v>
      </c>
      <c r="H55" s="43">
        <f>IF(Paramètres!$D$6="Full cat 1",VLOOKUP(Paramètres!$D$16,barèmescible,F55+2,FALSE)*Paramètres!$D$12,IF(Paramètres!$D$6="Répartition",$B$34*VLOOKUP(Paramètres!$D$16,barèmescible,F55+2,FALSE)*Paramètres!$D$12,0))</f>
        <v>2863.44</v>
      </c>
      <c r="I55" s="43">
        <f>IF($B$37="",0,IF(Paramètres!$D$6="Full cat 2",VLOOKUP(Paramètres!$D$17,barèmescible,$F55+2,FALSE)*Paramètres!$D$12,IF(Paramètres!$D$6="Répartition",$B$39*VLOOKUP(Paramètres!$D$17,barèmescible,$F55+2,FALSE)*Paramètres!$D$12,0)))</f>
        <v>0</v>
      </c>
      <c r="J55" s="43">
        <f>IF($B$42="",0,IF(Paramètres!$D$6="Full cat 3",VLOOKUP(Paramètres!$D$18,barèmescible,$F55+2,FALSE)*Paramètres!$D$12,IF(Paramètres!$D$6="Répartition",$B$44*VLOOKUP(Paramètres!$D$18,barèmescible,$F55+2,FALSE)*Paramètres!$D$12,0)))</f>
        <v>0</v>
      </c>
      <c r="K55" s="43">
        <f>IF(Paramètres!$D$20=1,'Match code-catégorie'!$K$2,IF(Paramètres!$D$21=1,'Match code-catégorie'!$K$3,ROUND(SUM(H55:J55),2)))</f>
        <v>2863.44</v>
      </c>
      <c r="L55" s="43">
        <f t="shared" si="3"/>
        <v>147.17999999999984</v>
      </c>
      <c r="M55" s="69">
        <f t="shared" si="4"/>
        <v>147.17999999999984</v>
      </c>
      <c r="N55" s="28">
        <v>39</v>
      </c>
      <c r="O55" s="43">
        <f>ROUND(((VLOOKUP($B$16,barèmesactuels,F55+2,FALSE)+$B$25*VLOOKUP($B$16,barèmesactuels,F55+2,FALSE)+Paramètres!$D$8*VLOOKUP($B$16,Foyer,F55+2,FALSE)+Paramètres!$D$9*VLOOKUP($B$16,Residence,F55+2,FALSE)+Paramètres!$D$10*VLOOKUP($B$16,Supplement,F55+2,FALSE)+Paramètres!$D$11*VLOOKUP($B$16,Complement,F55+2,FALSE)+VLOOKUP($B$21,'TPP-QPP'!$A$1:$C$4,3,FALSE))+$B$26),2)</f>
        <v>2716.26</v>
      </c>
      <c r="P55" s="43">
        <f>IF(Paramètres!$D$6="Full cat 1",VLOOKUP(Paramètres!$D$16,barèmescible,N55+2,FALSE),IF(Paramètres!$D$6="Répartition",$B$34*VLOOKUP(Paramètres!$D$16,barèmescible,N55+2,FALSE),0))</f>
        <v>2863.44</v>
      </c>
      <c r="Q55" s="43">
        <f>IF($B$37="",0,IF(Paramètres!$D$6="Full cat 2",VLOOKUP(Paramètres!$D$17,barèmescible,$F55+2,FALSE),IF(Paramètres!$D$6="Répartition",$B$39*VLOOKUP(Paramètres!$D$17,barèmescible,$F55+2,FALSE),0)))</f>
        <v>0</v>
      </c>
      <c r="R55" s="43">
        <f>IF($B$42="",0,IF(Paramètres!$D$6="Full cat 3",VLOOKUP(Paramètres!$D$18,barèmescible,$F55+2,FALSE),IF(Paramètres!$D$6="Répartition",$B$44*VLOOKUP(Paramètres!$D$18,barèmescible,$F55+2,FALSE),0)))</f>
        <v>0</v>
      </c>
      <c r="S55" s="43">
        <f t="shared" si="8"/>
        <v>2863.44</v>
      </c>
      <c r="T55" s="64"/>
      <c r="U55" s="43">
        <f t="shared" si="9"/>
        <v>16.495506072874495</v>
      </c>
      <c r="V55" s="44">
        <f>IF(Paramètres!$D$20=1,'Match code-catégorie'!$K$2,IF(Paramètres!$D$21=1,'Match code-catégorie'!$K$3,ROUND(S55*12/1976,4)))</f>
        <v>17.389299999999999</v>
      </c>
      <c r="W55" s="44">
        <f t="shared" si="6"/>
        <v>0.89379392712550398</v>
      </c>
      <c r="X55" s="70">
        <f t="shared" si="7"/>
        <v>0.89379392712550398</v>
      </c>
    </row>
    <row r="56" spans="1:26" x14ac:dyDescent="0.2">
      <c r="A56" s="34"/>
      <c r="E56" s="94"/>
      <c r="F56" s="28">
        <v>40</v>
      </c>
      <c r="G56" s="43">
        <f>IF(Paramètres!$D$20=1,'Match code-catégorie'!$K$2,IF(Paramètres!$D$21=1,'Match code-catégorie'!$K$3,ROUND(((VLOOKUP($B$16,barèmesactuels,F56+2,FALSE)+$B$25*VLOOKUP($B$16,barèmesactuels,F56+2,FALSE)+Paramètres!$D$8*VLOOKUP($B$16,Foyer,F56+2,FALSE)+Paramètres!$D$9*VLOOKUP($B$16,Residence,F56+2,FALSE)+Paramètres!$D$10*VLOOKUP($B$16,Supplement,F56+2,FALSE)+Paramètres!$D$11*VLOOKUP($B$16,Complement,F56+2,FALSE)+VLOOKUP($B$21,'TPP-QPP'!$A$1:$C$4,3,FALSE))+$B$26)*Paramètres!$D$12,2)))</f>
        <v>2716.26</v>
      </c>
      <c r="H56" s="43">
        <f>IF(Paramètres!$D$6="Full cat 1",VLOOKUP(Paramètres!$D$16,barèmescible,F56+2,FALSE)*Paramètres!$D$12,IF(Paramètres!$D$6="Répartition",$B$34*VLOOKUP(Paramètres!$D$16,barèmescible,F56+2,FALSE)*Paramètres!$D$12,0))</f>
        <v>2863.44</v>
      </c>
      <c r="I56" s="43">
        <f>IF($B$37="",0,IF(Paramètres!$D$6="Full cat 2",VLOOKUP(Paramètres!$D$17,barèmescible,$F56+2,FALSE)*Paramètres!$D$12,IF(Paramètres!$D$6="Répartition",$B$39*VLOOKUP(Paramètres!$D$17,barèmescible,$F56+2,FALSE)*Paramètres!$D$12,0)))</f>
        <v>0</v>
      </c>
      <c r="J56" s="43">
        <f>IF($B$42="",0,IF(Paramètres!$D$6="Full cat 3",VLOOKUP(Paramètres!$D$18,barèmescible,$F56+2,FALSE)*Paramètres!$D$12,IF(Paramètres!$D$6="Répartition",$B$44*VLOOKUP(Paramètres!$D$18,barèmescible,$F56+2,FALSE)*Paramètres!$D$12,0)))</f>
        <v>0</v>
      </c>
      <c r="K56" s="43">
        <f>IF(Paramètres!$D$20=1,'Match code-catégorie'!$K$2,IF(Paramètres!$D$21=1,'Match code-catégorie'!$K$3,ROUND(SUM(H56:J56),2)))</f>
        <v>2863.44</v>
      </c>
      <c r="L56" s="43">
        <f t="shared" si="3"/>
        <v>147.17999999999984</v>
      </c>
      <c r="M56" s="69">
        <f t="shared" si="4"/>
        <v>147.17999999999984</v>
      </c>
      <c r="N56" s="28">
        <v>40</v>
      </c>
      <c r="O56" s="43">
        <f>ROUND(((VLOOKUP($B$16,barèmesactuels,F56+2,FALSE)+$B$25*VLOOKUP($B$16,barèmesactuels,F56+2,FALSE)+Paramètres!$D$8*VLOOKUP($B$16,Foyer,F56+2,FALSE)+Paramètres!$D$9*VLOOKUP($B$16,Residence,F56+2,FALSE)+Paramètres!$D$10*VLOOKUP($B$16,Supplement,F56+2,FALSE)+Paramètres!$D$11*VLOOKUP($B$16,Complement,F56+2,FALSE)+VLOOKUP($B$21,'TPP-QPP'!$A$1:$C$4,3,FALSE))+$B$26),2)</f>
        <v>2716.26</v>
      </c>
      <c r="P56" s="43">
        <f>IF(Paramètres!$D$6="Full cat 1",VLOOKUP(Paramètres!$D$16,barèmescible,N56+2,FALSE),IF(Paramètres!$D$6="Répartition",$B$34*VLOOKUP(Paramètres!$D$16,barèmescible,N56+2,FALSE),0))</f>
        <v>2863.44</v>
      </c>
      <c r="Q56" s="43">
        <f>IF($B$37="",0,IF(Paramètres!$D$6="Full cat 2",VLOOKUP(Paramètres!$D$17,barèmescible,$F56+2,FALSE),IF(Paramètres!$D$6="Répartition",$B$39*VLOOKUP(Paramètres!$D$17,barèmescible,$F56+2,FALSE),0)))</f>
        <v>0</v>
      </c>
      <c r="R56" s="43">
        <f>IF($B$42="",0,IF(Paramètres!$D$6="Full cat 3",VLOOKUP(Paramètres!$D$18,barèmescible,$F56+2,FALSE),IF(Paramètres!$D$6="Répartition",$B$44*VLOOKUP(Paramètres!$D$18,barèmescible,$F56+2,FALSE),0)))</f>
        <v>0</v>
      </c>
      <c r="S56" s="43">
        <f t="shared" si="8"/>
        <v>2863.44</v>
      </c>
      <c r="T56" s="64"/>
      <c r="U56" s="43">
        <f t="shared" si="9"/>
        <v>16.495506072874495</v>
      </c>
      <c r="V56" s="44">
        <f>IF(Paramètres!$D$20=1,'Match code-catégorie'!$K$2,IF(Paramètres!$D$21=1,'Match code-catégorie'!$K$3,ROUND(S56*12/1976,4)))</f>
        <v>17.389299999999999</v>
      </c>
      <c r="W56" s="44">
        <f t="shared" si="6"/>
        <v>0.89379392712550398</v>
      </c>
      <c r="X56" s="70">
        <f t="shared" si="7"/>
        <v>0.89379392712550398</v>
      </c>
    </row>
    <row r="57" spans="1:26" x14ac:dyDescent="0.2">
      <c r="E57" s="94"/>
      <c r="F57" s="28">
        <v>41</v>
      </c>
      <c r="G57" s="43">
        <f>IF(Paramètres!$D$20=1,'Match code-catégorie'!$K$2,IF(Paramètres!$D$21=1,'Match code-catégorie'!$K$3,ROUND(((VLOOKUP($B$16,barèmesactuels,F57+2,FALSE)+$B$25*VLOOKUP($B$16,barèmesactuels,F57+2,FALSE)+Paramètres!$D$8*VLOOKUP($B$16,Foyer,F57+2,FALSE)+Paramètres!$D$9*VLOOKUP($B$16,Residence,F57+2,FALSE)+Paramètres!$D$10*VLOOKUP($B$16,Supplement,F57+2,FALSE)+Paramètres!$D$11*VLOOKUP($B$16,Complement,F57+2,FALSE)+VLOOKUP($B$21,'TPP-QPP'!$A$1:$C$4,3,FALSE))+$B$26)*Paramètres!$D$12,2)))</f>
        <v>2716.26</v>
      </c>
      <c r="H57" s="43">
        <f>IF(Paramètres!$D$6="Full cat 1",VLOOKUP(Paramètres!$D$16,barèmescible,F57+2,FALSE)*Paramètres!$D$12,IF(Paramètres!$D$6="Répartition",$B$34*VLOOKUP(Paramètres!$D$16,barèmescible,F57+2,FALSE)*Paramètres!$D$12,0))</f>
        <v>2863.44</v>
      </c>
      <c r="I57" s="43">
        <f>IF($B$37="",0,IF(Paramètres!$D$6="Full cat 2",VLOOKUP(Paramètres!$D$17,barèmescible,$F57+2,FALSE)*Paramètres!$D$12,IF(Paramètres!$D$6="Répartition",$B$39*VLOOKUP(Paramètres!$D$17,barèmescible,$F57+2,FALSE)*Paramètres!$D$12,0)))</f>
        <v>0</v>
      </c>
      <c r="J57" s="43">
        <f>IF($B$42="",0,IF(Paramètres!$D$6="Full cat 3",VLOOKUP(Paramètres!$D$18,barèmescible,$F57+2,FALSE)*Paramètres!$D$12,IF(Paramètres!$D$6="Répartition",$B$44*VLOOKUP(Paramètres!$D$18,barèmescible,$F57+2,FALSE)*Paramètres!$D$12,0)))</f>
        <v>0</v>
      </c>
      <c r="K57" s="43">
        <f>IF(Paramètres!$D$20=1,'Match code-catégorie'!$K$2,IF(Paramètres!$D$21=1,'Match code-catégorie'!$K$3,ROUND(SUM(H57:J57),2)))</f>
        <v>2863.44</v>
      </c>
      <c r="L57" s="43">
        <f t="shared" si="3"/>
        <v>147.17999999999984</v>
      </c>
      <c r="M57" s="69">
        <f t="shared" si="4"/>
        <v>147.17999999999984</v>
      </c>
      <c r="N57" s="28">
        <v>41</v>
      </c>
      <c r="O57" s="43">
        <f>ROUND(((VLOOKUP($B$16,barèmesactuels,F57+2,FALSE)+$B$25*VLOOKUP($B$16,barèmesactuels,F57+2,FALSE)+Paramètres!$D$8*VLOOKUP($B$16,Foyer,F57+2,FALSE)+Paramètres!$D$9*VLOOKUP($B$16,Residence,F57+2,FALSE)+Paramètres!$D$10*VLOOKUP($B$16,Supplement,F57+2,FALSE)+Paramètres!$D$11*VLOOKUP($B$16,Complement,F57+2,FALSE)+VLOOKUP($B$21,'TPP-QPP'!$A$1:$C$4,3,FALSE))+$B$26),2)</f>
        <v>2716.26</v>
      </c>
      <c r="P57" s="43">
        <f>IF(Paramètres!$D$6="Full cat 1",VLOOKUP(Paramètres!$D$16,barèmescible,N57+2,FALSE),IF(Paramètres!$D$6="Répartition",$B$34*VLOOKUP(Paramètres!$D$16,barèmescible,N57+2,FALSE),0))</f>
        <v>2863.44</v>
      </c>
      <c r="Q57" s="43">
        <f>IF($B$37="",0,IF(Paramètres!$D$6="Full cat 2",VLOOKUP(Paramètres!$D$17,barèmescible,$F57+2,FALSE),IF(Paramètres!$D$6="Répartition",$B$39*VLOOKUP(Paramètres!$D$17,barèmescible,$F57+2,FALSE),0)))</f>
        <v>0</v>
      </c>
      <c r="R57" s="43">
        <f>IF($B$42="",0,IF(Paramètres!$D$6="Full cat 3",VLOOKUP(Paramètres!$D$18,barèmescible,$F57+2,FALSE),IF(Paramètres!$D$6="Répartition",$B$44*VLOOKUP(Paramètres!$D$18,barèmescible,$F57+2,FALSE),0)))</f>
        <v>0</v>
      </c>
      <c r="S57" s="43">
        <f t="shared" si="8"/>
        <v>2863.44</v>
      </c>
      <c r="T57" s="64"/>
      <c r="U57" s="43">
        <f t="shared" si="9"/>
        <v>16.495506072874495</v>
      </c>
      <c r="V57" s="44">
        <f>IF(Paramètres!$D$20=1,'Match code-catégorie'!$K$2,IF(Paramètres!$D$21=1,'Match code-catégorie'!$K$3,ROUND(S57*12/1976,4)))</f>
        <v>17.389299999999999</v>
      </c>
      <c r="W57" s="44">
        <f t="shared" si="6"/>
        <v>0.89379392712550398</v>
      </c>
      <c r="X57" s="70">
        <f t="shared" si="7"/>
        <v>0.89379392712550398</v>
      </c>
    </row>
    <row r="58" spans="1:26" x14ac:dyDescent="0.2">
      <c r="E58" s="94"/>
      <c r="F58" s="28">
        <v>42</v>
      </c>
      <c r="G58" s="43">
        <f>IF(Paramètres!$D$20=1,'Match code-catégorie'!$K$2,IF(Paramètres!$D$21=1,'Match code-catégorie'!$K$3,ROUND(((VLOOKUP($B$16,barèmesactuels,F58+2,FALSE)+$B$25*VLOOKUP($B$16,barèmesactuels,F58+2,FALSE)+Paramètres!$D$8*VLOOKUP($B$16,Foyer,F58+2,FALSE)+Paramètres!$D$9*VLOOKUP($B$16,Residence,F58+2,FALSE)+Paramètres!$D$10*VLOOKUP($B$16,Supplement,F58+2,FALSE)+Paramètres!$D$11*VLOOKUP($B$16,Complement,F58+2,FALSE)+VLOOKUP($B$21,'TPP-QPP'!$A$1:$C$4,3,FALSE))+$B$26)*Paramètres!$D$12,2)))</f>
        <v>2716.26</v>
      </c>
      <c r="H58" s="43">
        <f>IF(Paramètres!$D$6="Full cat 1",VLOOKUP(Paramètres!$D$16,barèmescible,F58+2,FALSE)*Paramètres!$D$12,IF(Paramètres!$D$6="Répartition",$B$34*VLOOKUP(Paramètres!$D$16,barèmescible,F58+2,FALSE)*Paramètres!$D$12,0))</f>
        <v>2863.44</v>
      </c>
      <c r="I58" s="43">
        <f>IF($B$37="",0,IF(Paramètres!$D$6="Full cat 2",VLOOKUP(Paramètres!$D$17,barèmescible,$F58+2,FALSE)*Paramètres!$D$12,IF(Paramètres!$D$6="Répartition",$B$39*VLOOKUP(Paramètres!$D$17,barèmescible,$F58+2,FALSE)*Paramètres!$D$12,0)))</f>
        <v>0</v>
      </c>
      <c r="J58" s="43">
        <f>IF($B$42="",0,IF(Paramètres!$D$6="Full cat 3",VLOOKUP(Paramètres!$D$18,barèmescible,$F58+2,FALSE)*Paramètres!$D$12,IF(Paramètres!$D$6="Répartition",$B$44*VLOOKUP(Paramètres!$D$18,barèmescible,$F58+2,FALSE)*Paramètres!$D$12,0)))</f>
        <v>0</v>
      </c>
      <c r="K58" s="43">
        <f>IF(Paramètres!$D$20=1,'Match code-catégorie'!$K$2,IF(Paramètres!$D$21=1,'Match code-catégorie'!$K$3,ROUND(SUM(H58:J58),2)))</f>
        <v>2863.44</v>
      </c>
      <c r="L58" s="43">
        <f t="shared" si="3"/>
        <v>147.17999999999984</v>
      </c>
      <c r="M58" s="69">
        <f t="shared" si="4"/>
        <v>147.17999999999984</v>
      </c>
      <c r="N58" s="28">
        <v>42</v>
      </c>
      <c r="O58" s="43">
        <f>ROUND(((VLOOKUP($B$16,barèmesactuels,F58+2,FALSE)+$B$25*VLOOKUP($B$16,barèmesactuels,F58+2,FALSE)+Paramètres!$D$8*VLOOKUP($B$16,Foyer,F58+2,FALSE)+Paramètres!$D$9*VLOOKUP($B$16,Residence,F58+2,FALSE)+Paramètres!$D$10*VLOOKUP($B$16,Supplement,F58+2,FALSE)+Paramètres!$D$11*VLOOKUP($B$16,Complement,F58+2,FALSE)+VLOOKUP($B$21,'TPP-QPP'!$A$1:$C$4,3,FALSE))+$B$26),2)</f>
        <v>2716.26</v>
      </c>
      <c r="P58" s="43">
        <f>IF(Paramètres!$D$6="Full cat 1",VLOOKUP(Paramètres!$D$16,barèmescible,N58+2,FALSE),IF(Paramètres!$D$6="Répartition",$B$34*VLOOKUP(Paramètres!$D$16,barèmescible,N58+2,FALSE),0))</f>
        <v>2863.44</v>
      </c>
      <c r="Q58" s="43">
        <f>IF($B$37="",0,IF(Paramètres!$D$6="Full cat 2",VLOOKUP(Paramètres!$D$17,barèmescible,$F58+2,FALSE),IF(Paramètres!$D$6="Répartition",$B$39*VLOOKUP(Paramètres!$D$17,barèmescible,$F58+2,FALSE),0)))</f>
        <v>0</v>
      </c>
      <c r="R58" s="43">
        <f>IF($B$42="",0,IF(Paramètres!$D$6="Full cat 3",VLOOKUP(Paramètres!$D$18,barèmescible,$F58+2,FALSE),IF(Paramètres!$D$6="Répartition",$B$44*VLOOKUP(Paramètres!$D$18,barèmescible,$F58+2,FALSE),0)))</f>
        <v>0</v>
      </c>
      <c r="S58" s="43">
        <f t="shared" si="8"/>
        <v>2863.44</v>
      </c>
      <c r="T58" s="64"/>
      <c r="U58" s="43">
        <f t="shared" si="9"/>
        <v>16.495506072874495</v>
      </c>
      <c r="V58" s="44">
        <f>IF(Paramètres!$D$20=1,'Match code-catégorie'!$K$2,IF(Paramètres!$D$21=1,'Match code-catégorie'!$K$3,ROUND(S58*12/1976,4)))</f>
        <v>17.389299999999999</v>
      </c>
      <c r="W58" s="44">
        <f t="shared" si="6"/>
        <v>0.89379392712550398</v>
      </c>
      <c r="X58" s="70">
        <f t="shared" si="7"/>
        <v>0.89379392712550398</v>
      </c>
    </row>
    <row r="59" spans="1:26" x14ac:dyDescent="0.2">
      <c r="E59" s="94"/>
      <c r="F59" s="28">
        <v>43</v>
      </c>
      <c r="G59" s="43">
        <f>IF(Paramètres!$D$20=1,'Match code-catégorie'!$K$2,IF(Paramètres!$D$21=1,'Match code-catégorie'!$K$3,ROUND(((VLOOKUP($B$16,barèmesactuels,F59+2,FALSE)+$B$25*VLOOKUP($B$16,barèmesactuels,F59+2,FALSE)+Paramètres!$D$8*VLOOKUP($B$16,Foyer,F59+2,FALSE)+Paramètres!$D$9*VLOOKUP($B$16,Residence,F59+2,FALSE)+Paramètres!$D$10*VLOOKUP($B$16,Supplement,F59+2,FALSE)+Paramètres!$D$11*VLOOKUP($B$16,Complement,F59+2,FALSE)+VLOOKUP($B$21,'TPP-QPP'!$A$1:$C$4,3,FALSE))+$B$26)*Paramètres!$D$12,2)))</f>
        <v>2716.26</v>
      </c>
      <c r="H59" s="43">
        <f>IF(Paramètres!$D$6="Full cat 1",VLOOKUP(Paramètres!$D$16,barèmescible,F59+2,FALSE)*Paramètres!$D$12,IF(Paramètres!$D$6="Répartition",$B$34*VLOOKUP(Paramètres!$D$16,barèmescible,F59+2,FALSE)*Paramètres!$D$12,0))</f>
        <v>2863.44</v>
      </c>
      <c r="I59" s="43">
        <f>IF($B$37="",0,IF(Paramètres!$D$6="Full cat 2",VLOOKUP(Paramètres!$D$17,barèmescible,$F59+2,FALSE)*Paramètres!$D$12,IF(Paramètres!$D$6="Répartition",$B$39*VLOOKUP(Paramètres!$D$17,barèmescible,$F59+2,FALSE)*Paramètres!$D$12,0)))</f>
        <v>0</v>
      </c>
      <c r="J59" s="43">
        <f>IF($B$42="",0,IF(Paramètres!$D$6="Full cat 3",VLOOKUP(Paramètres!$D$18,barèmescible,$F59+2,FALSE)*Paramètres!$D$12,IF(Paramètres!$D$6="Répartition",$B$44*VLOOKUP(Paramètres!$D$18,barèmescible,$F59+2,FALSE)*Paramètres!$D$12,0)))</f>
        <v>0</v>
      </c>
      <c r="K59" s="43">
        <f>IF(Paramètres!$D$20=1,'Match code-catégorie'!$K$2,IF(Paramètres!$D$21=1,'Match code-catégorie'!$K$3,ROUND(SUM(H59:J59),2)))</f>
        <v>2863.44</v>
      </c>
      <c r="L59" s="43">
        <f t="shared" si="3"/>
        <v>147.17999999999984</v>
      </c>
      <c r="M59" s="69">
        <f t="shared" si="4"/>
        <v>147.17999999999984</v>
      </c>
      <c r="N59" s="28">
        <v>43</v>
      </c>
      <c r="O59" s="43">
        <f>ROUND(((VLOOKUP($B$16,barèmesactuels,F59+2,FALSE)+$B$25*VLOOKUP($B$16,barèmesactuels,F59+2,FALSE)+Paramètres!$D$8*VLOOKUP($B$16,Foyer,F59+2,FALSE)+Paramètres!$D$9*VLOOKUP($B$16,Residence,F59+2,FALSE)+Paramètres!$D$10*VLOOKUP($B$16,Supplement,F59+2,FALSE)+Paramètres!$D$11*VLOOKUP($B$16,Complement,F59+2,FALSE)+VLOOKUP($B$21,'TPP-QPP'!$A$1:$C$4,3,FALSE))+$B$26),2)</f>
        <v>2716.26</v>
      </c>
      <c r="P59" s="43">
        <f>IF(Paramètres!$D$6="Full cat 1",VLOOKUP(Paramètres!$D$16,barèmescible,N59+2,FALSE),IF(Paramètres!$D$6="Répartition",$B$34*VLOOKUP(Paramètres!$D$16,barèmescible,N59+2,FALSE),0))</f>
        <v>2863.44</v>
      </c>
      <c r="Q59" s="43">
        <f>IF($B$37="",0,IF(Paramètres!$D$6="Full cat 2",VLOOKUP(Paramètres!$D$17,barèmescible,$F59+2,FALSE),IF(Paramètres!$D$6="Répartition",$B$39*VLOOKUP(Paramètres!$D$17,barèmescible,$F59+2,FALSE),0)))</f>
        <v>0</v>
      </c>
      <c r="R59" s="43">
        <f>IF($B$42="",0,IF(Paramètres!$D$6="Full cat 3",VLOOKUP(Paramètres!$D$18,barèmescible,$F59+2,FALSE),IF(Paramètres!$D$6="Répartition",$B$44*VLOOKUP(Paramètres!$D$18,barèmescible,$F59+2,FALSE),0)))</f>
        <v>0</v>
      </c>
      <c r="S59" s="43">
        <f t="shared" si="8"/>
        <v>2863.44</v>
      </c>
      <c r="T59" s="64"/>
      <c r="U59" s="43">
        <f t="shared" si="9"/>
        <v>16.495506072874495</v>
      </c>
      <c r="V59" s="44">
        <f>IF(Paramètres!$D$20=1,'Match code-catégorie'!$K$2,IF(Paramètres!$D$21=1,'Match code-catégorie'!$K$3,ROUND(S59*12/1976,4)))</f>
        <v>17.389299999999999</v>
      </c>
      <c r="W59" s="44">
        <f t="shared" si="6"/>
        <v>0.89379392712550398</v>
      </c>
      <c r="X59" s="70">
        <f t="shared" si="7"/>
        <v>0.89379392712550398</v>
      </c>
    </row>
    <row r="60" spans="1:26" x14ac:dyDescent="0.2">
      <c r="E60" s="94"/>
      <c r="F60" s="28">
        <v>44</v>
      </c>
      <c r="G60" s="43">
        <f>IF(Paramètres!$D$20=1,'Match code-catégorie'!$K$2,IF(Paramètres!$D$21=1,'Match code-catégorie'!$K$3,ROUND(((VLOOKUP($B$16,barèmesactuels,F60+2,FALSE)+$B$25*VLOOKUP($B$16,barèmesactuels,F60+2,FALSE)+Paramètres!$D$8*VLOOKUP($B$16,Foyer,F60+2,FALSE)+Paramètres!$D$9*VLOOKUP($B$16,Residence,F60+2,FALSE)+Paramètres!$D$10*VLOOKUP($B$16,Supplement,F60+2,FALSE)+Paramètres!$D$11*VLOOKUP($B$16,Complement,F60+2,FALSE)+VLOOKUP($B$21,'TPP-QPP'!$A$1:$C$4,3,FALSE))+$B$26)*Paramètres!$D$12,2)))</f>
        <v>2716.26</v>
      </c>
      <c r="H60" s="43">
        <f>IF(Paramètres!$D$6="Full cat 1",VLOOKUP(Paramètres!$D$16,barèmescible,F60+2,FALSE)*Paramètres!$D$12,IF(Paramètres!$D$6="Répartition",$B$34*VLOOKUP(Paramètres!$D$16,barèmescible,F60+2,FALSE)*Paramètres!$D$12,0))</f>
        <v>2863.44</v>
      </c>
      <c r="I60" s="43">
        <f>IF($B$37="",0,IF(Paramètres!$D$6="Full cat 2",VLOOKUP(Paramètres!$D$17,barèmescible,$F60+2,FALSE)*Paramètres!$D$12,IF(Paramètres!$D$6="Répartition",$B$39*VLOOKUP(Paramètres!$D$17,barèmescible,$F60+2,FALSE)*Paramètres!$D$12,0)))</f>
        <v>0</v>
      </c>
      <c r="J60" s="43">
        <f>IF($B$42="",0,IF(Paramètres!$D$6="Full cat 3",VLOOKUP(Paramètres!$D$18,barèmescible,$F60+2,FALSE)*Paramètres!$D$12,IF(Paramètres!$D$6="Répartition",$B$44*VLOOKUP(Paramètres!$D$18,barèmescible,$F60+2,FALSE)*Paramètres!$D$12,0)))</f>
        <v>0</v>
      </c>
      <c r="K60" s="43">
        <f>IF(Paramètres!$D$20=1,'Match code-catégorie'!$K$2,IF(Paramètres!$D$21=1,'Match code-catégorie'!$K$3,ROUND(SUM(H60:J60),2)))</f>
        <v>2863.44</v>
      </c>
      <c r="L60" s="43">
        <f t="shared" si="3"/>
        <v>147.17999999999984</v>
      </c>
      <c r="M60" s="69">
        <f t="shared" si="4"/>
        <v>147.17999999999984</v>
      </c>
      <c r="N60" s="28">
        <v>44</v>
      </c>
      <c r="O60" s="43">
        <f>ROUND(((VLOOKUP($B$16,barèmesactuels,F60+2,FALSE)+$B$25*VLOOKUP($B$16,barèmesactuels,F60+2,FALSE)+Paramètres!$D$8*VLOOKUP($B$16,Foyer,F60+2,FALSE)+Paramètres!$D$9*VLOOKUP($B$16,Residence,F60+2,FALSE)+Paramètres!$D$10*VLOOKUP($B$16,Supplement,F60+2,FALSE)+Paramètres!$D$11*VLOOKUP($B$16,Complement,F60+2,FALSE)+VLOOKUP($B$21,'TPP-QPP'!$A$1:$C$4,3,FALSE))+$B$26),2)</f>
        <v>2716.26</v>
      </c>
      <c r="P60" s="43">
        <f>IF(Paramètres!$D$6="Full cat 1",VLOOKUP(Paramètres!$D$16,barèmescible,N60+2,FALSE),IF(Paramètres!$D$6="Répartition",$B$34*VLOOKUP(Paramètres!$D$16,barèmescible,N60+2,FALSE),0))</f>
        <v>2863.44</v>
      </c>
      <c r="Q60" s="43">
        <f>IF($B$37="",0,IF(Paramètres!$D$6="Full cat 2",VLOOKUP(Paramètres!$D$17,barèmescible,$F60+2,FALSE),IF(Paramètres!$D$6="Répartition",$B$39*VLOOKUP(Paramètres!$D$17,barèmescible,$F60+2,FALSE),0)))</f>
        <v>0</v>
      </c>
      <c r="R60" s="43">
        <f>IF($B$42="",0,IF(Paramètres!$D$6="Full cat 3",VLOOKUP(Paramètres!$D$18,barèmescible,$F60+2,FALSE),IF(Paramètres!$D$6="Répartition",$B$44*VLOOKUP(Paramètres!$D$18,barèmescible,$F60+2,FALSE),0)))</f>
        <v>0</v>
      </c>
      <c r="S60" s="43">
        <f t="shared" si="8"/>
        <v>2863.44</v>
      </c>
      <c r="T60" s="64"/>
      <c r="U60" s="43">
        <f t="shared" si="9"/>
        <v>16.495506072874495</v>
      </c>
      <c r="V60" s="44">
        <f>IF(Paramètres!$D$20=1,'Match code-catégorie'!$K$2,IF(Paramètres!$D$21=1,'Match code-catégorie'!$K$3,ROUND(S60*12/1976,4)))</f>
        <v>17.389299999999999</v>
      </c>
      <c r="W60" s="44">
        <f t="shared" si="6"/>
        <v>0.89379392712550398</v>
      </c>
      <c r="X60" s="70">
        <f t="shared" si="7"/>
        <v>0.89379392712550398</v>
      </c>
    </row>
    <row r="61" spans="1:26" x14ac:dyDescent="0.2">
      <c r="E61" s="94"/>
      <c r="F61" s="28">
        <v>45</v>
      </c>
      <c r="G61" s="43">
        <f>IF(Paramètres!$D$20=1,'Match code-catégorie'!$K$2,IF(Paramètres!$D$21=1,'Match code-catégorie'!$K$3,ROUND(((VLOOKUP($B$16,barèmesactuels,F61+2,FALSE)+$B$25*VLOOKUP($B$16,barèmesactuels,F61+2,FALSE)+Paramètres!$D$8*VLOOKUP($B$16,Foyer,F61+2,FALSE)+Paramètres!$D$9*VLOOKUP($B$16,Residence,F61+2,FALSE)+Paramètres!$D$10*VLOOKUP($B$16,Supplement,F61+2,FALSE)+Paramètres!$D$11*VLOOKUP($B$16,Complement,F61+2,FALSE)+VLOOKUP($B$21,'TPP-QPP'!$A$1:$C$4,3,FALSE))+$B$26)*Paramètres!$D$12,2)))</f>
        <v>2716.26</v>
      </c>
      <c r="H61" s="43">
        <f>IF(Paramètres!$D$6="Full cat 1",VLOOKUP(Paramètres!$D$16,barèmescible,F61+2,FALSE)*Paramètres!$D$12,IF(Paramètres!$D$6="Répartition",$B$34*VLOOKUP(Paramètres!$D$16,barèmescible,F61+2,FALSE)*Paramètres!$D$12,0))</f>
        <v>2863.44</v>
      </c>
      <c r="I61" s="43">
        <f>IF($B$37="",0,IF(Paramètres!$D$6="Full cat 2",VLOOKUP(Paramètres!$D$17,barèmescible,$F61+2,FALSE)*Paramètres!$D$12,IF(Paramètres!$D$6="Répartition",$B$39*VLOOKUP(Paramètres!$D$17,barèmescible,$F61+2,FALSE)*Paramètres!$D$12,0)))</f>
        <v>0</v>
      </c>
      <c r="J61" s="43">
        <f>IF($B$42="",0,IF(Paramètres!$D$6="Full cat 3",VLOOKUP(Paramètres!$D$18,barèmescible,$F61+2,FALSE)*Paramètres!$D$12,IF(Paramètres!$D$6="Répartition",$B$44*VLOOKUP(Paramètres!$D$18,barèmescible,$F61+2,FALSE)*Paramètres!$D$12,0)))</f>
        <v>0</v>
      </c>
      <c r="K61" s="43">
        <f>IF(Paramètres!$D$20=1,'Match code-catégorie'!$K$2,IF(Paramètres!$D$21=1,'Match code-catégorie'!$K$3,ROUND(SUM(H61:J61),2)))</f>
        <v>2863.44</v>
      </c>
      <c r="L61" s="43">
        <f t="shared" si="3"/>
        <v>147.17999999999984</v>
      </c>
      <c r="M61" s="69">
        <f t="shared" si="4"/>
        <v>147.17999999999984</v>
      </c>
      <c r="N61" s="28">
        <v>45</v>
      </c>
      <c r="O61" s="43">
        <f>ROUND(((VLOOKUP($B$16,barèmesactuels,F61+2,FALSE)+$B$25*VLOOKUP($B$16,barèmesactuels,F61+2,FALSE)+Paramètres!$D$8*VLOOKUP($B$16,Foyer,F61+2,FALSE)+Paramètres!$D$9*VLOOKUP($B$16,Residence,F61+2,FALSE)+Paramètres!$D$10*VLOOKUP($B$16,Supplement,F61+2,FALSE)+Paramètres!$D$11*VLOOKUP($B$16,Complement,F61+2,FALSE)+VLOOKUP($B$21,'TPP-QPP'!$A$1:$C$4,3,FALSE))+$B$26),2)</f>
        <v>2716.26</v>
      </c>
      <c r="P61" s="43">
        <f>IF(Paramètres!$D$6="Full cat 1",VLOOKUP(Paramètres!$D$16,barèmescible,N61+2,FALSE),IF(Paramètres!$D$6="Répartition",$B$34*VLOOKUP(Paramètres!$D$16,barèmescible,N61+2,FALSE),0))</f>
        <v>2863.44</v>
      </c>
      <c r="Q61" s="43">
        <f>IF($B$37="",0,IF(Paramètres!$D$6="Full cat 2",VLOOKUP(Paramètres!$D$17,barèmescible,$F61+2,FALSE),IF(Paramètres!$D$6="Répartition",$B$39*VLOOKUP(Paramètres!$D$17,barèmescible,$F61+2,FALSE),0)))</f>
        <v>0</v>
      </c>
      <c r="R61" s="43">
        <f>IF($B$42="",0,IF(Paramètres!$D$6="Full cat 3",VLOOKUP(Paramètres!$D$18,barèmescible,$F61+2,FALSE),IF(Paramètres!$D$6="Répartition",$B$44*VLOOKUP(Paramètres!$D$18,barèmescible,$F61+2,FALSE),0)))</f>
        <v>0</v>
      </c>
      <c r="S61" s="43">
        <f t="shared" si="8"/>
        <v>2863.44</v>
      </c>
      <c r="T61" s="64"/>
      <c r="U61" s="43">
        <f t="shared" si="9"/>
        <v>16.495506072874495</v>
      </c>
      <c r="V61" s="44">
        <f>IF(Paramètres!$D$20=1,'Match code-catégorie'!$K$2,IF(Paramètres!$D$21=1,'Match code-catégorie'!$K$3,ROUND(S61*12/1976,4)))</f>
        <v>17.389299999999999</v>
      </c>
      <c r="W61" s="44">
        <f t="shared" si="6"/>
        <v>0.89379392712550398</v>
      </c>
      <c r="X61" s="70">
        <f t="shared" si="7"/>
        <v>0.89379392712550398</v>
      </c>
    </row>
    <row r="62" spans="1:26" x14ac:dyDescent="0.2">
      <c r="T62" s="64"/>
      <c r="U62" s="64"/>
    </row>
    <row r="63" spans="1:26" x14ac:dyDescent="0.2">
      <c r="T63" s="64"/>
      <c r="U63" s="64"/>
    </row>
    <row r="64" spans="1:26" x14ac:dyDescent="0.2">
      <c r="T64" s="64"/>
      <c r="U64" s="64"/>
    </row>
  </sheetData>
  <mergeCells count="18">
    <mergeCell ref="A1:X1"/>
    <mergeCell ref="A2:X2"/>
    <mergeCell ref="A47:A48"/>
    <mergeCell ref="O14:O15"/>
    <mergeCell ref="P14:R14"/>
    <mergeCell ref="S14:S15"/>
    <mergeCell ref="E16:E61"/>
    <mergeCell ref="G14:G15"/>
    <mergeCell ref="L14:L15"/>
    <mergeCell ref="M14:M15"/>
    <mergeCell ref="W14:W15"/>
    <mergeCell ref="X14:X15"/>
    <mergeCell ref="G13:M13"/>
    <mergeCell ref="U13:X13"/>
    <mergeCell ref="V14:V15"/>
    <mergeCell ref="H14:J14"/>
    <mergeCell ref="K14:K15"/>
    <mergeCell ref="U14:U15"/>
  </mergeCells>
  <conditionalFormatting sqref="A12">
    <cfRule type="expression" dxfId="9" priority="2">
      <formula>$B$11="Federale privésectoren"</formula>
    </cfRule>
  </conditionalFormatting>
  <conditionalFormatting sqref="A35">
    <cfRule type="expression" dxfId="8" priority="12">
      <formula>$B$32&lt;&gt;"ontbrekend"</formula>
    </cfRule>
  </conditionalFormatting>
  <conditionalFormatting sqref="A40">
    <cfRule type="expression" dxfId="7" priority="5">
      <formula>$B$37&lt;&gt;"ontbrekend"</formula>
    </cfRule>
  </conditionalFormatting>
  <conditionalFormatting sqref="A45">
    <cfRule type="expression" dxfId="6" priority="3">
      <formula>$B$42&lt;&gt;"ontbrekend"</formula>
    </cfRule>
  </conditionalFormatting>
  <conditionalFormatting sqref="A30:B30">
    <cfRule type="expression" dxfId="5" priority="10">
      <formula>$B$28=FALSE</formula>
    </cfRule>
  </conditionalFormatting>
  <conditionalFormatting sqref="B12">
    <cfRule type="expression" dxfId="4" priority="1">
      <formula>$B$11="Federale privésectoren"</formula>
    </cfRule>
  </conditionalFormatting>
  <conditionalFormatting sqref="B35">
    <cfRule type="expression" dxfId="3" priority="11">
      <formula>$B$32&lt;&gt;"ontbrekend"</formula>
    </cfRule>
  </conditionalFormatting>
  <conditionalFormatting sqref="B40">
    <cfRule type="expression" dxfId="2" priority="4">
      <formula>$B$37&lt;&gt;"ontbrekend"</formula>
    </cfRule>
  </conditionalFormatting>
  <conditionalFormatting sqref="B45">
    <cfRule type="expression" dxfId="1" priority="6">
      <formula>$B$42&lt;&gt;"ontbrekend"</formula>
    </cfRule>
  </conditionalFormatting>
  <conditionalFormatting sqref="C35 A47:B47">
    <cfRule type="containsText" dxfId="0" priority="14" operator="containsText" text="De som van de cellen B28, B33 en B38 moet gelijk zijn aan 100%">
      <formula>NOT(ISERROR(SEARCH("De som van de cellen B28, B33 en B38 moet gelijk zijn aan 100%",A35)))</formula>
    </cfRule>
  </conditionalFormatting>
  <dataValidations count="10">
    <dataValidation type="list" allowBlank="1" showInputMessage="1" showErrorMessage="1" sqref="B16" xr:uid="{00000000-0002-0000-0900-000000000000}">
      <formula1>baract</formula1>
    </dataValidation>
    <dataValidation type="list" allowBlank="1" showInputMessage="1" showErrorMessage="1" sqref="B17:B20" xr:uid="{00000000-0002-0000-0900-000001000000}">
      <formula1>ouinon</formula1>
    </dataValidation>
    <dataValidation type="list" allowBlank="1" showInputMessage="1" showErrorMessage="1" sqref="B21" xr:uid="{00000000-0002-0000-0900-000002000000}">
      <formula1>TPPQPP</formula1>
    </dataValidation>
    <dataValidation type="custom" allowBlank="1" showInputMessage="1" showErrorMessage="1" error="La somme des cellules B16, B19 et B22 doit être égale à 100%" sqref="C32:D32" xr:uid="{00000000-0002-0000-0900-000003000000}">
      <formula1>TRUE</formula1>
    </dataValidation>
    <dataValidation errorStyle="warning" allowBlank="1" showInputMessage="1" showErrorMessage="1" error="Blabla" sqref="B34" xr:uid="{00000000-0002-0000-0900-000004000000}"/>
    <dataValidation errorStyle="warning" allowBlank="1" showInputMessage="1" showErrorMessage="1" error="Blabla2" sqref="B39" xr:uid="{00000000-0002-0000-0900-000005000000}"/>
    <dataValidation errorStyle="warning" allowBlank="1" showInputMessage="1" showErrorMessage="1" error="blabla3" sqref="B44" xr:uid="{00000000-0002-0000-0900-000006000000}"/>
    <dataValidation type="list" allowBlank="1" showInputMessage="1" showErrorMessage="1" sqref="B11" xr:uid="{00000000-0002-0000-0900-000007000000}">
      <formula1>secteur</formula1>
    </dataValidation>
    <dataValidation type="list" allowBlank="1" showInputMessage="1" showErrorMessage="1" sqref="B32 B37 B42" xr:uid="{00000000-0002-0000-0900-000008000000}">
      <formula1>code</formula1>
    </dataValidation>
    <dataValidation type="list" allowBlank="1" showInputMessage="1" showErrorMessage="1" sqref="B30" xr:uid="{00000000-0002-0000-0900-000009000000}">
      <formula1>niveauformation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A000000}">
          <x14:formula1>
            <xm:f>'Barèmes-cible'!$A$6:$A$23</xm:f>
          </x14:formula1>
          <xm:sqref>B35 B40 B45</xm:sqref>
        </x14:dataValidation>
        <x14:dataValidation type="list" allowBlank="1" showInputMessage="1" showErrorMessage="1" xr:uid="{00000000-0002-0000-0900-00000B000000}">
          <x14:formula1>
            <xm:f>IF($B$11='Match code-catégorie'!$D$3,CP1_,IF($B$11='Match code-catégorie'!$D$4,CP2_,""))</xm:f>
          </x14:formula1>
          <xm:sqref>B12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/>
  <dimension ref="A2:B48"/>
  <sheetViews>
    <sheetView zoomScale="90" zoomScaleNormal="90" workbookViewId="0"/>
  </sheetViews>
  <sheetFormatPr baseColWidth="10" defaultColWidth="9.140625" defaultRowHeight="12.75" x14ac:dyDescent="0.2"/>
  <cols>
    <col min="1" max="1" width="5.5703125" customWidth="1"/>
    <col min="2" max="2" width="15.7109375" customWidth="1"/>
  </cols>
  <sheetData>
    <row r="2" spans="1:2" ht="38.25" x14ac:dyDescent="0.2">
      <c r="A2" s="28"/>
      <c r="B2" s="37" t="s">
        <v>359</v>
      </c>
    </row>
    <row r="3" spans="1:2" x14ac:dyDescent="0.2">
      <c r="A3" s="28">
        <v>0</v>
      </c>
      <c r="B3" s="42"/>
    </row>
    <row r="4" spans="1:2" x14ac:dyDescent="0.2">
      <c r="A4" s="28">
        <v>1</v>
      </c>
      <c r="B4" s="42"/>
    </row>
    <row r="5" spans="1:2" x14ac:dyDescent="0.2">
      <c r="A5" s="28">
        <v>2</v>
      </c>
      <c r="B5" s="42"/>
    </row>
    <row r="6" spans="1:2" x14ac:dyDescent="0.2">
      <c r="A6" s="28">
        <v>3</v>
      </c>
      <c r="B6" s="42"/>
    </row>
    <row r="7" spans="1:2" x14ac:dyDescent="0.2">
      <c r="A7" s="28">
        <v>4</v>
      </c>
      <c r="B7" s="42"/>
    </row>
    <row r="8" spans="1:2" x14ac:dyDescent="0.2">
      <c r="A8" s="28">
        <v>5</v>
      </c>
      <c r="B8" s="42"/>
    </row>
    <row r="9" spans="1:2" x14ac:dyDescent="0.2">
      <c r="A9" s="28">
        <v>6</v>
      </c>
      <c r="B9" s="42"/>
    </row>
    <row r="10" spans="1:2" x14ac:dyDescent="0.2">
      <c r="A10" s="28">
        <v>7</v>
      </c>
      <c r="B10" s="42"/>
    </row>
    <row r="11" spans="1:2" x14ac:dyDescent="0.2">
      <c r="A11" s="28">
        <v>8</v>
      </c>
      <c r="B11" s="42"/>
    </row>
    <row r="12" spans="1:2" x14ac:dyDescent="0.2">
      <c r="A12" s="28">
        <v>9</v>
      </c>
      <c r="B12" s="42"/>
    </row>
    <row r="13" spans="1:2" x14ac:dyDescent="0.2">
      <c r="A13" s="28">
        <v>10</v>
      </c>
      <c r="B13" s="42"/>
    </row>
    <row r="14" spans="1:2" x14ac:dyDescent="0.2">
      <c r="A14" s="28">
        <v>11</v>
      </c>
      <c r="B14" s="42"/>
    </row>
    <row r="15" spans="1:2" x14ac:dyDescent="0.2">
      <c r="A15" s="28">
        <v>12</v>
      </c>
      <c r="B15" s="42"/>
    </row>
    <row r="16" spans="1:2" x14ac:dyDescent="0.2">
      <c r="A16" s="28">
        <v>13</v>
      </c>
      <c r="B16" s="42"/>
    </row>
    <row r="17" spans="1:2" x14ac:dyDescent="0.2">
      <c r="A17" s="28">
        <v>14</v>
      </c>
      <c r="B17" s="42"/>
    </row>
    <row r="18" spans="1:2" x14ac:dyDescent="0.2">
      <c r="A18" s="28">
        <v>15</v>
      </c>
      <c r="B18" s="42"/>
    </row>
    <row r="19" spans="1:2" x14ac:dyDescent="0.2">
      <c r="A19" s="28">
        <v>16</v>
      </c>
      <c r="B19" s="42"/>
    </row>
    <row r="20" spans="1:2" x14ac:dyDescent="0.2">
      <c r="A20" s="28">
        <v>17</v>
      </c>
      <c r="B20" s="42"/>
    </row>
    <row r="21" spans="1:2" x14ac:dyDescent="0.2">
      <c r="A21" s="28">
        <v>18</v>
      </c>
      <c r="B21" s="42"/>
    </row>
    <row r="22" spans="1:2" x14ac:dyDescent="0.2">
      <c r="A22" s="28">
        <v>19</v>
      </c>
      <c r="B22" s="42"/>
    </row>
    <row r="23" spans="1:2" x14ac:dyDescent="0.2">
      <c r="A23" s="28">
        <v>20</v>
      </c>
      <c r="B23" s="42"/>
    </row>
    <row r="24" spans="1:2" x14ac:dyDescent="0.2">
      <c r="A24" s="28">
        <v>21</v>
      </c>
      <c r="B24" s="42"/>
    </row>
    <row r="25" spans="1:2" x14ac:dyDescent="0.2">
      <c r="A25" s="28">
        <v>22</v>
      </c>
      <c r="B25" s="42"/>
    </row>
    <row r="26" spans="1:2" x14ac:dyDescent="0.2">
      <c r="A26" s="28">
        <v>23</v>
      </c>
      <c r="B26" s="42"/>
    </row>
    <row r="27" spans="1:2" x14ac:dyDescent="0.2">
      <c r="A27" s="28">
        <v>24</v>
      </c>
      <c r="B27" s="42"/>
    </row>
    <row r="28" spans="1:2" x14ac:dyDescent="0.2">
      <c r="A28" s="28">
        <v>25</v>
      </c>
      <c r="B28" s="42"/>
    </row>
    <row r="29" spans="1:2" x14ac:dyDescent="0.2">
      <c r="A29" s="28">
        <v>26</v>
      </c>
      <c r="B29" s="42"/>
    </row>
    <row r="30" spans="1:2" x14ac:dyDescent="0.2">
      <c r="A30" s="28">
        <v>27</v>
      </c>
      <c r="B30" s="42"/>
    </row>
    <row r="31" spans="1:2" x14ac:dyDescent="0.2">
      <c r="A31" s="28">
        <v>28</v>
      </c>
      <c r="B31" s="42"/>
    </row>
    <row r="32" spans="1:2" x14ac:dyDescent="0.2">
      <c r="A32" s="28">
        <v>29</v>
      </c>
      <c r="B32" s="42"/>
    </row>
    <row r="33" spans="1:2" x14ac:dyDescent="0.2">
      <c r="A33" s="28">
        <v>30</v>
      </c>
      <c r="B33" s="42"/>
    </row>
    <row r="34" spans="1:2" x14ac:dyDescent="0.2">
      <c r="A34" s="28">
        <v>31</v>
      </c>
      <c r="B34" s="42"/>
    </row>
    <row r="35" spans="1:2" x14ac:dyDescent="0.2">
      <c r="A35" s="28">
        <v>32</v>
      </c>
      <c r="B35" s="42"/>
    </row>
    <row r="36" spans="1:2" x14ac:dyDescent="0.2">
      <c r="A36" s="28">
        <v>33</v>
      </c>
      <c r="B36" s="42"/>
    </row>
    <row r="37" spans="1:2" x14ac:dyDescent="0.2">
      <c r="A37" s="28">
        <v>34</v>
      </c>
      <c r="B37" s="42"/>
    </row>
    <row r="38" spans="1:2" x14ac:dyDescent="0.2">
      <c r="A38" s="28">
        <v>35</v>
      </c>
      <c r="B38" s="42"/>
    </row>
    <row r="39" spans="1:2" x14ac:dyDescent="0.2">
      <c r="A39" s="28">
        <v>36</v>
      </c>
      <c r="B39" s="42"/>
    </row>
    <row r="40" spans="1:2" x14ac:dyDescent="0.2">
      <c r="A40" s="28">
        <v>37</v>
      </c>
      <c r="B40" s="42"/>
    </row>
    <row r="41" spans="1:2" x14ac:dyDescent="0.2">
      <c r="A41" s="28">
        <v>38</v>
      </c>
      <c r="B41" s="42"/>
    </row>
    <row r="42" spans="1:2" x14ac:dyDescent="0.2">
      <c r="A42" s="28">
        <v>39</v>
      </c>
      <c r="B42" s="42"/>
    </row>
    <row r="43" spans="1:2" x14ac:dyDescent="0.2">
      <c r="A43" s="28">
        <v>40</v>
      </c>
      <c r="B43" s="42"/>
    </row>
    <row r="44" spans="1:2" x14ac:dyDescent="0.2">
      <c r="A44" s="28">
        <v>41</v>
      </c>
      <c r="B44" s="42"/>
    </row>
    <row r="45" spans="1:2" x14ac:dyDescent="0.2">
      <c r="A45" s="28">
        <v>42</v>
      </c>
      <c r="B45" s="42"/>
    </row>
    <row r="46" spans="1:2" x14ac:dyDescent="0.2">
      <c r="A46" s="28">
        <v>43</v>
      </c>
      <c r="B46" s="42"/>
    </row>
    <row r="47" spans="1:2" x14ac:dyDescent="0.2">
      <c r="A47" s="28">
        <v>44</v>
      </c>
      <c r="B47" s="42"/>
    </row>
    <row r="48" spans="1:2" x14ac:dyDescent="0.2">
      <c r="A48" s="28">
        <v>45</v>
      </c>
      <c r="B48" s="4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theme="5" tint="0.79998168889431442"/>
  </sheetPr>
  <dimension ref="A1:AX68"/>
  <sheetViews>
    <sheetView workbookViewId="0">
      <pane ySplit="1" topLeftCell="A2" activePane="bottomLeft" state="frozen"/>
      <selection activeCell="A68" sqref="A68"/>
      <selection pane="bottomLeft" activeCell="B2" sqref="B2:AW67"/>
    </sheetView>
  </sheetViews>
  <sheetFormatPr baseColWidth="10" defaultColWidth="11.42578125" defaultRowHeight="12.75" x14ac:dyDescent="0.2"/>
  <cols>
    <col min="1" max="1" width="16.42578125" customWidth="1"/>
  </cols>
  <sheetData>
    <row r="1" spans="1:50" x14ac:dyDescent="0.2">
      <c r="A1" s="1"/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 s="2"/>
    </row>
    <row r="2" spans="1:50" x14ac:dyDescent="0.2">
      <c r="A2" t="s">
        <v>1</v>
      </c>
      <c r="B2" s="3">
        <v>2105.31</v>
      </c>
      <c r="C2" s="3">
        <v>2281.65</v>
      </c>
      <c r="D2" s="3">
        <v>2293.64</v>
      </c>
      <c r="E2" s="3">
        <v>2305.63</v>
      </c>
      <c r="F2" s="3">
        <v>2317.61</v>
      </c>
      <c r="G2" s="3">
        <v>2329.59</v>
      </c>
      <c r="H2" s="3">
        <v>2341.58</v>
      </c>
      <c r="I2" s="3">
        <v>2353.56</v>
      </c>
      <c r="J2" s="3">
        <v>2365.54</v>
      </c>
      <c r="K2" s="3">
        <v>2377.5300000000002</v>
      </c>
      <c r="L2" s="3">
        <v>2451.33</v>
      </c>
      <c r="M2" s="3">
        <v>2463.31</v>
      </c>
      <c r="N2" s="3">
        <v>2475.29</v>
      </c>
      <c r="O2" s="3">
        <v>2487.2800000000002</v>
      </c>
      <c r="P2" s="3">
        <v>2499.27</v>
      </c>
      <c r="Q2" s="3">
        <v>2511.25</v>
      </c>
      <c r="R2" s="3">
        <v>2523.2399999999998</v>
      </c>
      <c r="S2" s="3">
        <v>2535.2199999999998</v>
      </c>
      <c r="T2" s="3">
        <v>2547.21</v>
      </c>
      <c r="U2" s="3">
        <v>2559.19</v>
      </c>
      <c r="V2" s="3">
        <v>2571.1799999999998</v>
      </c>
      <c r="W2" s="3">
        <v>2583.16</v>
      </c>
      <c r="X2" s="3">
        <v>2595.15</v>
      </c>
      <c r="Y2" s="3">
        <v>2607.13</v>
      </c>
      <c r="Z2" s="3">
        <v>2619.12</v>
      </c>
      <c r="AA2" s="3">
        <v>2631.1</v>
      </c>
      <c r="AB2" s="3">
        <v>2643.09</v>
      </c>
      <c r="AC2" s="3">
        <v>2655.07</v>
      </c>
      <c r="AD2" s="3">
        <v>2655.07</v>
      </c>
      <c r="AE2" s="3">
        <v>2655.07</v>
      </c>
      <c r="AF2" s="3">
        <v>2655.07</v>
      </c>
      <c r="AG2" s="3">
        <v>2655.07</v>
      </c>
      <c r="AH2" s="3">
        <v>2655.07</v>
      </c>
      <c r="AI2" s="3">
        <v>2655.07</v>
      </c>
      <c r="AJ2" s="3">
        <v>2655.07</v>
      </c>
      <c r="AK2" s="3">
        <v>2655.07</v>
      </c>
      <c r="AL2" s="3">
        <v>2655.07</v>
      </c>
      <c r="AM2" s="3">
        <v>2655.07</v>
      </c>
      <c r="AN2" s="3">
        <v>2655.07</v>
      </c>
      <c r="AO2" s="3">
        <v>2655.07</v>
      </c>
      <c r="AP2" s="3">
        <v>2655.07</v>
      </c>
      <c r="AQ2" s="3">
        <v>2655.07</v>
      </c>
      <c r="AR2" s="3">
        <v>2655.07</v>
      </c>
      <c r="AS2" s="3">
        <v>2655.07</v>
      </c>
      <c r="AT2" s="3">
        <v>2655.07</v>
      </c>
      <c r="AU2" s="3">
        <v>2655.07</v>
      </c>
      <c r="AV2" s="3">
        <v>2655.07</v>
      </c>
      <c r="AW2" s="3">
        <v>2655.07</v>
      </c>
      <c r="AX2" s="2"/>
    </row>
    <row r="3" spans="1:50" x14ac:dyDescent="0.2">
      <c r="A3" t="s">
        <v>2</v>
      </c>
      <c r="B3" s="3">
        <v>2140.0500000000002</v>
      </c>
      <c r="C3" s="3">
        <v>2322.38</v>
      </c>
      <c r="D3" s="3">
        <v>2344.5500000000002</v>
      </c>
      <c r="E3" s="3">
        <v>2366.7199999999998</v>
      </c>
      <c r="F3" s="3">
        <v>2388.89</v>
      </c>
      <c r="G3" s="3">
        <v>2411.06</v>
      </c>
      <c r="H3" s="3">
        <v>2433.23</v>
      </c>
      <c r="I3" s="3">
        <v>2455.4</v>
      </c>
      <c r="J3" s="3">
        <v>2477.5700000000002</v>
      </c>
      <c r="K3" s="3">
        <v>2499.73</v>
      </c>
      <c r="L3" s="3">
        <v>2584.23</v>
      </c>
      <c r="M3" s="3">
        <v>2611.1799999999998</v>
      </c>
      <c r="N3" s="3">
        <v>2638.13</v>
      </c>
      <c r="O3" s="3">
        <v>2665.08</v>
      </c>
      <c r="P3" s="3">
        <v>2692.03</v>
      </c>
      <c r="Q3" s="3">
        <v>2718.98</v>
      </c>
      <c r="R3" s="3">
        <v>2745.93</v>
      </c>
      <c r="S3" s="3">
        <v>2772.89</v>
      </c>
      <c r="T3" s="3">
        <v>2799.83</v>
      </c>
      <c r="U3" s="3">
        <v>2826.78</v>
      </c>
      <c r="V3" s="3">
        <v>2853.73</v>
      </c>
      <c r="W3" s="3">
        <v>2880.68</v>
      </c>
      <c r="X3" s="3">
        <v>2907.63</v>
      </c>
      <c r="Y3" s="3">
        <v>2934.58</v>
      </c>
      <c r="Z3" s="3">
        <v>2961.53</v>
      </c>
      <c r="AA3" s="3">
        <v>2988.48</v>
      </c>
      <c r="AB3" s="3">
        <v>3015.43</v>
      </c>
      <c r="AC3" s="3">
        <v>3042.38</v>
      </c>
      <c r="AD3" s="3">
        <v>3069.33</v>
      </c>
      <c r="AE3" s="3">
        <v>3096.28</v>
      </c>
      <c r="AF3" s="3">
        <v>3096.28</v>
      </c>
      <c r="AG3" s="3">
        <v>3096.28</v>
      </c>
      <c r="AH3" s="3">
        <v>3096.28</v>
      </c>
      <c r="AI3" s="3">
        <v>3096.28</v>
      </c>
      <c r="AJ3" s="3">
        <v>3096.28</v>
      </c>
      <c r="AK3" s="3">
        <v>3096.28</v>
      </c>
      <c r="AL3" s="3">
        <v>3096.28</v>
      </c>
      <c r="AM3" s="3">
        <v>3096.28</v>
      </c>
      <c r="AN3" s="3">
        <v>3096.28</v>
      </c>
      <c r="AO3" s="3">
        <v>3096.28</v>
      </c>
      <c r="AP3" s="3">
        <v>3096.28</v>
      </c>
      <c r="AQ3" s="3">
        <v>3096.28</v>
      </c>
      <c r="AR3" s="3">
        <v>3096.28</v>
      </c>
      <c r="AS3" s="3">
        <v>3096.28</v>
      </c>
      <c r="AT3" s="3">
        <v>3096.28</v>
      </c>
      <c r="AU3" s="3">
        <v>3096.28</v>
      </c>
      <c r="AV3" s="3">
        <v>3096.28</v>
      </c>
      <c r="AW3" s="3">
        <v>3096.28</v>
      </c>
      <c r="AX3" s="2"/>
    </row>
    <row r="4" spans="1:50" x14ac:dyDescent="0.2">
      <c r="A4" t="s">
        <v>3</v>
      </c>
      <c r="B4" s="3">
        <v>2192.7600000000002</v>
      </c>
      <c r="C4" s="3">
        <v>2375.09</v>
      </c>
      <c r="D4" s="3">
        <v>2397.84</v>
      </c>
      <c r="E4" s="3">
        <v>2420.61</v>
      </c>
      <c r="F4" s="3">
        <v>2443.37</v>
      </c>
      <c r="G4" s="3">
        <v>2466.12</v>
      </c>
      <c r="H4" s="3">
        <v>2488.88</v>
      </c>
      <c r="I4" s="3">
        <v>2511.64</v>
      </c>
      <c r="J4" s="3">
        <v>2534.39</v>
      </c>
      <c r="K4" s="3">
        <v>2557.15</v>
      </c>
      <c r="L4" s="3">
        <v>2650.16</v>
      </c>
      <c r="M4" s="3">
        <v>2677.72</v>
      </c>
      <c r="N4" s="3">
        <v>2705.28</v>
      </c>
      <c r="O4" s="3">
        <v>2732.83</v>
      </c>
      <c r="P4" s="3">
        <v>2760.38</v>
      </c>
      <c r="Q4" s="3">
        <v>2787.94</v>
      </c>
      <c r="R4" s="3">
        <v>2815.5</v>
      </c>
      <c r="S4" s="3">
        <v>2843.05</v>
      </c>
      <c r="T4" s="3">
        <v>2870.61</v>
      </c>
      <c r="U4" s="3">
        <v>2898.17</v>
      </c>
      <c r="V4" s="3">
        <v>2925.72</v>
      </c>
      <c r="W4" s="3">
        <v>2953.28</v>
      </c>
      <c r="X4" s="3">
        <v>2980.84</v>
      </c>
      <c r="Y4" s="3">
        <v>3008.39</v>
      </c>
      <c r="Z4" s="3">
        <v>3035.95</v>
      </c>
      <c r="AA4" s="3">
        <v>3063.51</v>
      </c>
      <c r="AB4" s="3">
        <v>3091.06</v>
      </c>
      <c r="AC4" s="3">
        <v>3118.62</v>
      </c>
      <c r="AD4" s="3">
        <v>3146.18</v>
      </c>
      <c r="AE4" s="3">
        <v>3173.73</v>
      </c>
      <c r="AF4" s="3">
        <v>3173.73</v>
      </c>
      <c r="AG4" s="3">
        <v>3173.73</v>
      </c>
      <c r="AH4" s="3">
        <v>3173.73</v>
      </c>
      <c r="AI4" s="3">
        <v>3173.73</v>
      </c>
      <c r="AJ4" s="3">
        <v>3173.73</v>
      </c>
      <c r="AK4" s="3">
        <v>3173.73</v>
      </c>
      <c r="AL4" s="3">
        <v>3173.73</v>
      </c>
      <c r="AM4" s="3">
        <v>3173.73</v>
      </c>
      <c r="AN4" s="3">
        <v>3173.73</v>
      </c>
      <c r="AO4" s="3">
        <v>3173.73</v>
      </c>
      <c r="AP4" s="3">
        <v>3173.73</v>
      </c>
      <c r="AQ4" s="3">
        <v>3173.73</v>
      </c>
      <c r="AR4" s="3">
        <v>3173.73</v>
      </c>
      <c r="AS4" s="3">
        <v>3173.73</v>
      </c>
      <c r="AT4" s="3">
        <v>3173.73</v>
      </c>
      <c r="AU4" s="3">
        <v>3173.73</v>
      </c>
      <c r="AV4" s="3">
        <v>3173.73</v>
      </c>
      <c r="AW4" s="3">
        <v>3173.73</v>
      </c>
      <c r="AX4" s="2"/>
    </row>
    <row r="5" spans="1:50" x14ac:dyDescent="0.2">
      <c r="A5" t="s">
        <v>4</v>
      </c>
      <c r="B5" s="3">
        <v>2219.13</v>
      </c>
      <c r="C5" s="3">
        <v>2395.46</v>
      </c>
      <c r="D5" s="3">
        <v>2407.44</v>
      </c>
      <c r="E5" s="3">
        <v>2419.4299999999998</v>
      </c>
      <c r="F5" s="3">
        <v>2431.41</v>
      </c>
      <c r="G5" s="3">
        <v>2443.4</v>
      </c>
      <c r="H5" s="3">
        <v>2455.39</v>
      </c>
      <c r="I5" s="3">
        <v>2467.37</v>
      </c>
      <c r="J5" s="3">
        <v>2479.36</v>
      </c>
      <c r="K5" s="3">
        <v>2491.34</v>
      </c>
      <c r="L5" s="3">
        <v>2565.62</v>
      </c>
      <c r="M5" s="3">
        <v>2577.6</v>
      </c>
      <c r="N5" s="3">
        <v>2589.59</v>
      </c>
      <c r="O5" s="3">
        <v>2601.5700000000002</v>
      </c>
      <c r="P5" s="3">
        <v>2613.5500000000002</v>
      </c>
      <c r="Q5" s="3">
        <v>2625.54</v>
      </c>
      <c r="R5" s="3">
        <v>2637.53</v>
      </c>
      <c r="S5" s="3">
        <v>2649.51</v>
      </c>
      <c r="T5" s="3">
        <v>2661.5</v>
      </c>
      <c r="U5" s="3">
        <v>2673.48</v>
      </c>
      <c r="V5" s="3">
        <v>2685.47</v>
      </c>
      <c r="W5" s="3">
        <v>2697.45</v>
      </c>
      <c r="X5" s="3">
        <v>2709.44</v>
      </c>
      <c r="Y5" s="3">
        <v>2721.42</v>
      </c>
      <c r="Z5" s="3">
        <v>2733.41</v>
      </c>
      <c r="AA5" s="3">
        <v>2745.39</v>
      </c>
      <c r="AB5" s="3">
        <v>2757.37</v>
      </c>
      <c r="AC5" s="3">
        <v>2769.36</v>
      </c>
      <c r="AD5" s="3">
        <v>2769.36</v>
      </c>
      <c r="AE5" s="3">
        <v>2769.36</v>
      </c>
      <c r="AF5" s="3">
        <v>2769.36</v>
      </c>
      <c r="AG5" s="3">
        <v>2769.36</v>
      </c>
      <c r="AH5" s="3">
        <v>2769.36</v>
      </c>
      <c r="AI5" s="3">
        <v>2769.36</v>
      </c>
      <c r="AJ5" s="3">
        <v>2769.36</v>
      </c>
      <c r="AK5" s="3">
        <v>2769.36</v>
      </c>
      <c r="AL5" s="3">
        <v>2769.36</v>
      </c>
      <c r="AM5" s="3">
        <v>2769.36</v>
      </c>
      <c r="AN5" s="3">
        <v>2769.36</v>
      </c>
      <c r="AO5" s="3">
        <v>2769.36</v>
      </c>
      <c r="AP5" s="3">
        <v>2769.36</v>
      </c>
      <c r="AQ5" s="3">
        <v>2769.36</v>
      </c>
      <c r="AR5" s="3">
        <v>2769.36</v>
      </c>
      <c r="AS5" s="3">
        <v>2769.36</v>
      </c>
      <c r="AT5" s="3">
        <v>2769.36</v>
      </c>
      <c r="AU5" s="3">
        <v>2769.36</v>
      </c>
      <c r="AV5" s="3">
        <v>2769.36</v>
      </c>
      <c r="AW5" s="3">
        <v>2769.36</v>
      </c>
      <c r="AX5" s="2"/>
    </row>
    <row r="6" spans="1:50" x14ac:dyDescent="0.2">
      <c r="A6" t="s">
        <v>5</v>
      </c>
      <c r="B6" s="3">
        <v>2286.21</v>
      </c>
      <c r="C6" s="3">
        <v>2462.54</v>
      </c>
      <c r="D6" s="3">
        <v>2475.71</v>
      </c>
      <c r="E6" s="3">
        <v>2488.9</v>
      </c>
      <c r="F6" s="3">
        <v>2502.0700000000002</v>
      </c>
      <c r="G6" s="3">
        <v>2515.25</v>
      </c>
      <c r="H6" s="3">
        <v>2528.42</v>
      </c>
      <c r="I6" s="3">
        <v>2541.6</v>
      </c>
      <c r="J6" s="3">
        <v>2554.7800000000002</v>
      </c>
      <c r="K6" s="3">
        <v>2567.9499999999998</v>
      </c>
      <c r="L6" s="3">
        <v>2646.63</v>
      </c>
      <c r="M6" s="3">
        <v>2659.81</v>
      </c>
      <c r="N6" s="3">
        <v>2672.99</v>
      </c>
      <c r="O6" s="3">
        <v>2686.16</v>
      </c>
      <c r="P6" s="3">
        <v>2699.34</v>
      </c>
      <c r="Q6" s="3">
        <v>2712.52</v>
      </c>
      <c r="R6" s="3">
        <v>2725.69</v>
      </c>
      <c r="S6" s="3">
        <v>2738.87</v>
      </c>
      <c r="T6" s="3">
        <v>2752.04</v>
      </c>
      <c r="U6" s="3">
        <v>2765.22</v>
      </c>
      <c r="V6" s="3">
        <v>2778.4</v>
      </c>
      <c r="W6" s="3">
        <v>2791.57</v>
      </c>
      <c r="X6" s="3">
        <v>2804.75</v>
      </c>
      <c r="Y6" s="3">
        <v>2817.92</v>
      </c>
      <c r="Z6" s="3">
        <v>2831.1</v>
      </c>
      <c r="AA6" s="3">
        <v>2844.28</v>
      </c>
      <c r="AB6" s="3">
        <v>2857.45</v>
      </c>
      <c r="AC6" s="3">
        <v>2870.63</v>
      </c>
      <c r="AD6" s="3">
        <v>2870.63</v>
      </c>
      <c r="AE6" s="3">
        <v>2870.63</v>
      </c>
      <c r="AF6" s="3">
        <v>2870.63</v>
      </c>
      <c r="AG6" s="3">
        <v>2870.63</v>
      </c>
      <c r="AH6" s="3">
        <v>2870.63</v>
      </c>
      <c r="AI6" s="3">
        <v>2870.63</v>
      </c>
      <c r="AJ6" s="3">
        <v>2870.63</v>
      </c>
      <c r="AK6" s="3">
        <v>2870.63</v>
      </c>
      <c r="AL6" s="3">
        <v>2870.63</v>
      </c>
      <c r="AM6" s="3">
        <v>2870.63</v>
      </c>
      <c r="AN6" s="3">
        <v>2870.63</v>
      </c>
      <c r="AO6" s="3">
        <v>2870.63</v>
      </c>
      <c r="AP6" s="3">
        <v>2870.63</v>
      </c>
      <c r="AQ6" s="3">
        <v>2870.63</v>
      </c>
      <c r="AR6" s="3">
        <v>2870.63</v>
      </c>
      <c r="AS6" s="3">
        <v>2870.63</v>
      </c>
      <c r="AT6" s="3">
        <v>2870.63</v>
      </c>
      <c r="AU6" s="3">
        <v>2870.63</v>
      </c>
      <c r="AV6" s="3">
        <v>2870.63</v>
      </c>
      <c r="AW6" s="3">
        <v>2870.63</v>
      </c>
      <c r="AX6" s="2"/>
    </row>
    <row r="7" spans="1:50" x14ac:dyDescent="0.2">
      <c r="A7" t="s">
        <v>6</v>
      </c>
      <c r="B7" s="3">
        <v>2261.0500000000002</v>
      </c>
      <c r="C7" s="3">
        <v>2443.38</v>
      </c>
      <c r="D7" s="3">
        <v>2466.13</v>
      </c>
      <c r="E7" s="3">
        <v>2488.89</v>
      </c>
      <c r="F7" s="3">
        <v>2511.65</v>
      </c>
      <c r="G7" s="3">
        <v>2534.4</v>
      </c>
      <c r="H7" s="3">
        <v>2557.17</v>
      </c>
      <c r="I7" s="3">
        <v>2579.92</v>
      </c>
      <c r="J7" s="3">
        <v>2602.6799999999998</v>
      </c>
      <c r="K7" s="3">
        <v>2625.43</v>
      </c>
      <c r="L7" s="3">
        <v>2718.73</v>
      </c>
      <c r="M7" s="3">
        <v>2746.29</v>
      </c>
      <c r="N7" s="3">
        <v>2773.85</v>
      </c>
      <c r="O7" s="3">
        <v>2801.4</v>
      </c>
      <c r="P7" s="3">
        <v>2828.96</v>
      </c>
      <c r="Q7" s="3">
        <v>2856.52</v>
      </c>
      <c r="R7" s="3">
        <v>2884.07</v>
      </c>
      <c r="S7" s="3">
        <v>2911.63</v>
      </c>
      <c r="T7" s="3">
        <v>2939.18</v>
      </c>
      <c r="U7" s="3">
        <v>2966.74</v>
      </c>
      <c r="V7" s="3">
        <v>2994.3</v>
      </c>
      <c r="W7" s="3">
        <v>3021.86</v>
      </c>
      <c r="X7" s="3">
        <v>3049.41</v>
      </c>
      <c r="Y7" s="3">
        <v>3076.97</v>
      </c>
      <c r="Z7" s="3">
        <v>3104.52</v>
      </c>
      <c r="AA7" s="3">
        <v>3132.08</v>
      </c>
      <c r="AB7" s="3">
        <v>3159.63</v>
      </c>
      <c r="AC7" s="3">
        <v>3187.19</v>
      </c>
      <c r="AD7" s="3">
        <v>3214.75</v>
      </c>
      <c r="AE7" s="3">
        <v>3242.3</v>
      </c>
      <c r="AF7" s="3">
        <v>3242.3</v>
      </c>
      <c r="AG7" s="3">
        <v>3242.3</v>
      </c>
      <c r="AH7" s="3">
        <v>3242.3</v>
      </c>
      <c r="AI7" s="3">
        <v>3242.3</v>
      </c>
      <c r="AJ7" s="3">
        <v>3242.3</v>
      </c>
      <c r="AK7" s="3">
        <v>3242.3</v>
      </c>
      <c r="AL7" s="3">
        <v>3242.3</v>
      </c>
      <c r="AM7" s="3">
        <v>3242.3</v>
      </c>
      <c r="AN7" s="3">
        <v>3242.3</v>
      </c>
      <c r="AO7" s="3">
        <v>3242.3</v>
      </c>
      <c r="AP7" s="3">
        <v>3242.3</v>
      </c>
      <c r="AQ7" s="3">
        <v>3242.3</v>
      </c>
      <c r="AR7" s="3">
        <v>3242.3</v>
      </c>
      <c r="AS7" s="3">
        <v>3242.3</v>
      </c>
      <c r="AT7" s="3">
        <v>3242.3</v>
      </c>
      <c r="AU7" s="3">
        <v>3242.3</v>
      </c>
      <c r="AV7" s="3">
        <v>3242.3</v>
      </c>
      <c r="AW7" s="3">
        <v>3242.3</v>
      </c>
      <c r="AX7" s="2"/>
    </row>
    <row r="8" spans="1:50" x14ac:dyDescent="0.2">
      <c r="A8" t="s">
        <v>10</v>
      </c>
      <c r="B8" s="3">
        <v>2261.0500000000002</v>
      </c>
      <c r="C8" s="3">
        <v>2443.38</v>
      </c>
      <c r="D8" s="3">
        <v>2466.13</v>
      </c>
      <c r="E8" s="3">
        <v>2488.89</v>
      </c>
      <c r="F8" s="3">
        <v>2511.65</v>
      </c>
      <c r="G8" s="3">
        <v>2534.4</v>
      </c>
      <c r="H8" s="3">
        <v>2557.17</v>
      </c>
      <c r="I8" s="3">
        <v>2702.19</v>
      </c>
      <c r="J8" s="3">
        <v>2726.15</v>
      </c>
      <c r="K8" s="3">
        <v>2750.12</v>
      </c>
      <c r="L8" s="3">
        <v>2843.22</v>
      </c>
      <c r="M8" s="3">
        <v>2871.97</v>
      </c>
      <c r="N8" s="3">
        <v>2900.72</v>
      </c>
      <c r="O8" s="3">
        <v>2929.46</v>
      </c>
      <c r="P8" s="3">
        <v>2958.21</v>
      </c>
      <c r="Q8" s="3">
        <v>2986.96</v>
      </c>
      <c r="R8" s="3">
        <v>3015.71</v>
      </c>
      <c r="S8" s="3">
        <v>3044.45</v>
      </c>
      <c r="T8" s="3">
        <v>3073.2</v>
      </c>
      <c r="U8" s="3">
        <v>3101.95</v>
      </c>
      <c r="V8" s="3">
        <v>3130.69</v>
      </c>
      <c r="W8" s="3">
        <v>3159.45</v>
      </c>
      <c r="X8" s="3">
        <v>3188.19</v>
      </c>
      <c r="Y8" s="3">
        <v>3216.94</v>
      </c>
      <c r="Z8" s="3">
        <v>3245.68</v>
      </c>
      <c r="AA8" s="3">
        <v>3274.43</v>
      </c>
      <c r="AB8" s="3">
        <v>3303.22</v>
      </c>
      <c r="AC8" s="3">
        <v>3332.54</v>
      </c>
      <c r="AD8" s="3">
        <v>3361.85</v>
      </c>
      <c r="AE8" s="3">
        <v>3391.18</v>
      </c>
      <c r="AF8" s="3">
        <v>3391.18</v>
      </c>
      <c r="AG8" s="3">
        <v>3391.18</v>
      </c>
      <c r="AH8" s="3">
        <v>3391.18</v>
      </c>
      <c r="AI8" s="3">
        <v>3391.18</v>
      </c>
      <c r="AJ8" s="3">
        <v>3391.18</v>
      </c>
      <c r="AK8" s="3">
        <v>3391.18</v>
      </c>
      <c r="AL8" s="3">
        <v>3391.18</v>
      </c>
      <c r="AM8" s="3">
        <v>3391.18</v>
      </c>
      <c r="AN8" s="3">
        <v>3391.18</v>
      </c>
      <c r="AO8" s="3">
        <v>3391.18</v>
      </c>
      <c r="AP8" s="3">
        <v>3391.18</v>
      </c>
      <c r="AQ8" s="3">
        <v>3391.18</v>
      </c>
      <c r="AR8" s="3">
        <v>3391.18</v>
      </c>
      <c r="AS8" s="3">
        <v>3391.18</v>
      </c>
      <c r="AT8" s="3">
        <v>3391.18</v>
      </c>
      <c r="AU8" s="3">
        <v>3391.18</v>
      </c>
      <c r="AV8" s="3">
        <v>3391.18</v>
      </c>
      <c r="AW8" s="3">
        <v>3391.18</v>
      </c>
      <c r="AX8" s="2"/>
    </row>
    <row r="9" spans="1:50" x14ac:dyDescent="0.2">
      <c r="A9" t="s">
        <v>7</v>
      </c>
      <c r="B9" s="3">
        <v>2280.2199999999998</v>
      </c>
      <c r="C9" s="3">
        <v>2462.5500000000002</v>
      </c>
      <c r="D9" s="3">
        <v>2486.52</v>
      </c>
      <c r="E9" s="3">
        <v>2510.48</v>
      </c>
      <c r="F9" s="3">
        <v>2534.44</v>
      </c>
      <c r="G9" s="3">
        <v>2558.41</v>
      </c>
      <c r="H9" s="3">
        <v>2582.38</v>
      </c>
      <c r="I9" s="3">
        <v>2606.34</v>
      </c>
      <c r="J9" s="3">
        <v>2630.31</v>
      </c>
      <c r="K9" s="3">
        <v>2654.27</v>
      </c>
      <c r="L9" s="3">
        <v>2747.97</v>
      </c>
      <c r="M9" s="3">
        <v>2776.72</v>
      </c>
      <c r="N9" s="3">
        <v>2805.47</v>
      </c>
      <c r="O9" s="3">
        <v>2834.22</v>
      </c>
      <c r="P9" s="3">
        <v>2862.96</v>
      </c>
      <c r="Q9" s="3">
        <v>2891.71</v>
      </c>
      <c r="R9" s="3">
        <v>2920.46</v>
      </c>
      <c r="S9" s="3">
        <v>2949.21</v>
      </c>
      <c r="T9" s="3">
        <v>2977.95</v>
      </c>
      <c r="U9" s="3">
        <v>3006.7</v>
      </c>
      <c r="V9" s="3">
        <v>3035.45</v>
      </c>
      <c r="W9" s="3">
        <v>3064.19</v>
      </c>
      <c r="X9" s="3">
        <v>3092.95</v>
      </c>
      <c r="Y9" s="3">
        <v>3121.69</v>
      </c>
      <c r="Z9" s="3">
        <v>3150.44</v>
      </c>
      <c r="AA9" s="3">
        <v>3179.18</v>
      </c>
      <c r="AB9" s="3">
        <v>3207.94</v>
      </c>
      <c r="AC9" s="3">
        <v>3236.68</v>
      </c>
      <c r="AD9" s="3">
        <v>3265.43</v>
      </c>
      <c r="AE9" s="3">
        <v>3294.17</v>
      </c>
      <c r="AF9" s="3">
        <v>3294.17</v>
      </c>
      <c r="AG9" s="3">
        <v>3294.17</v>
      </c>
      <c r="AH9" s="3">
        <v>3294.17</v>
      </c>
      <c r="AI9" s="3">
        <v>3294.17</v>
      </c>
      <c r="AJ9" s="3">
        <v>3294.17</v>
      </c>
      <c r="AK9" s="3">
        <v>3294.17</v>
      </c>
      <c r="AL9" s="3">
        <v>3294.17</v>
      </c>
      <c r="AM9" s="3">
        <v>3294.17</v>
      </c>
      <c r="AN9" s="3">
        <v>3294.17</v>
      </c>
      <c r="AO9" s="3">
        <v>3294.17</v>
      </c>
      <c r="AP9" s="3">
        <v>3294.17</v>
      </c>
      <c r="AQ9" s="3">
        <v>3294.17</v>
      </c>
      <c r="AR9" s="3">
        <v>3294.17</v>
      </c>
      <c r="AS9" s="3">
        <v>3294.17</v>
      </c>
      <c r="AT9" s="3">
        <v>3294.17</v>
      </c>
      <c r="AU9" s="3">
        <v>3294.17</v>
      </c>
      <c r="AV9" s="3">
        <v>3294.17</v>
      </c>
      <c r="AW9" s="3">
        <v>3294.17</v>
      </c>
      <c r="AX9" s="2"/>
    </row>
    <row r="10" spans="1:50" x14ac:dyDescent="0.2">
      <c r="A10" t="s">
        <v>8</v>
      </c>
      <c r="B10" s="3">
        <v>2306.5700000000002</v>
      </c>
      <c r="C10" s="3">
        <v>2488.9</v>
      </c>
      <c r="D10" s="3">
        <v>2512.87</v>
      </c>
      <c r="E10" s="3">
        <v>2536.83</v>
      </c>
      <c r="F10" s="3">
        <v>2560.8000000000002</v>
      </c>
      <c r="G10" s="3">
        <v>2584.7600000000002</v>
      </c>
      <c r="H10" s="3">
        <v>2608.73</v>
      </c>
      <c r="I10" s="3">
        <v>2632.69</v>
      </c>
      <c r="J10" s="3">
        <v>2656.66</v>
      </c>
      <c r="K10" s="3">
        <v>2680.63</v>
      </c>
      <c r="L10" s="3">
        <v>2774.65</v>
      </c>
      <c r="M10" s="3">
        <v>2803.39</v>
      </c>
      <c r="N10" s="3">
        <v>2832.14</v>
      </c>
      <c r="O10" s="3">
        <v>2860.89</v>
      </c>
      <c r="P10" s="3">
        <v>2889.63</v>
      </c>
      <c r="Q10" s="3">
        <v>2918.38</v>
      </c>
      <c r="R10" s="3">
        <v>2947.13</v>
      </c>
      <c r="S10" s="3">
        <v>2975.87</v>
      </c>
      <c r="T10" s="3">
        <v>3004.62</v>
      </c>
      <c r="U10" s="3">
        <v>3033.37</v>
      </c>
      <c r="V10" s="3">
        <v>3062.12</v>
      </c>
      <c r="W10" s="3">
        <v>3090.87</v>
      </c>
      <c r="X10" s="3">
        <v>3119.61</v>
      </c>
      <c r="Y10" s="3">
        <v>3148.36</v>
      </c>
      <c r="Z10" s="3">
        <v>3177.11</v>
      </c>
      <c r="AA10" s="3">
        <v>3205.86</v>
      </c>
      <c r="AB10" s="3">
        <v>3234.6</v>
      </c>
      <c r="AC10" s="3">
        <v>3263.35</v>
      </c>
      <c r="AD10" s="3">
        <v>3292.1</v>
      </c>
      <c r="AE10" s="3">
        <v>3321.25</v>
      </c>
      <c r="AF10" s="3">
        <v>3321.25</v>
      </c>
      <c r="AG10" s="3">
        <v>3321.25</v>
      </c>
      <c r="AH10" s="3">
        <v>3321.25</v>
      </c>
      <c r="AI10" s="3">
        <v>3321.25</v>
      </c>
      <c r="AJ10" s="3">
        <v>3321.25</v>
      </c>
      <c r="AK10" s="3">
        <v>3321.25</v>
      </c>
      <c r="AL10" s="3">
        <v>3321.25</v>
      </c>
      <c r="AM10" s="3">
        <v>3321.25</v>
      </c>
      <c r="AN10" s="3">
        <v>3321.25</v>
      </c>
      <c r="AO10" s="3">
        <v>3321.25</v>
      </c>
      <c r="AP10" s="3">
        <v>3321.25</v>
      </c>
      <c r="AQ10" s="3">
        <v>3321.25</v>
      </c>
      <c r="AR10" s="3">
        <v>3321.25</v>
      </c>
      <c r="AS10" s="3">
        <v>3321.25</v>
      </c>
      <c r="AT10" s="3">
        <v>3321.25</v>
      </c>
      <c r="AU10" s="3">
        <v>3321.25</v>
      </c>
      <c r="AV10" s="3">
        <v>3321.25</v>
      </c>
      <c r="AW10" s="3">
        <v>3321.25</v>
      </c>
      <c r="AX10" s="2"/>
    </row>
    <row r="11" spans="1:50" x14ac:dyDescent="0.2">
      <c r="A11" t="s">
        <v>9</v>
      </c>
      <c r="B11" s="3">
        <v>2376.0500000000002</v>
      </c>
      <c r="C11" s="3">
        <v>2558.38</v>
      </c>
      <c r="D11" s="3">
        <v>2582.35</v>
      </c>
      <c r="E11" s="3">
        <v>2606.3200000000002</v>
      </c>
      <c r="F11" s="3">
        <v>2630.28</v>
      </c>
      <c r="G11" s="3">
        <v>2654.25</v>
      </c>
      <c r="H11" s="3">
        <v>2678.21</v>
      </c>
      <c r="I11" s="3">
        <v>2702.17</v>
      </c>
      <c r="J11" s="3">
        <v>2726.14</v>
      </c>
      <c r="K11" s="3">
        <v>2750.11</v>
      </c>
      <c r="L11" s="3">
        <v>2843.21</v>
      </c>
      <c r="M11" s="3">
        <v>2871.96</v>
      </c>
      <c r="N11" s="3">
        <v>2900.71</v>
      </c>
      <c r="O11" s="3">
        <v>2929.45</v>
      </c>
      <c r="P11" s="3">
        <v>2958.2</v>
      </c>
      <c r="Q11" s="3">
        <v>2986.95</v>
      </c>
      <c r="R11" s="3">
        <v>3015.7</v>
      </c>
      <c r="S11" s="3">
        <v>3044.44</v>
      </c>
      <c r="T11" s="3">
        <v>3073.19</v>
      </c>
      <c r="U11" s="3">
        <v>3101.94</v>
      </c>
      <c r="V11" s="3">
        <v>3130.69</v>
      </c>
      <c r="W11" s="3">
        <v>3159.44</v>
      </c>
      <c r="X11" s="3">
        <v>3188.18</v>
      </c>
      <c r="Y11" s="3">
        <v>3216.93</v>
      </c>
      <c r="Z11" s="3">
        <v>3245.67</v>
      </c>
      <c r="AA11" s="3">
        <v>3274.43</v>
      </c>
      <c r="AB11" s="3">
        <v>3303.23</v>
      </c>
      <c r="AC11" s="3">
        <v>3332.55</v>
      </c>
      <c r="AD11" s="3">
        <v>3361.87</v>
      </c>
      <c r="AE11" s="3">
        <v>3391.19</v>
      </c>
      <c r="AF11" s="3">
        <v>3391.19</v>
      </c>
      <c r="AG11" s="3">
        <v>3391.19</v>
      </c>
      <c r="AH11" s="3">
        <v>3391.19</v>
      </c>
      <c r="AI11" s="3">
        <v>3391.19</v>
      </c>
      <c r="AJ11" s="3">
        <v>3391.19</v>
      </c>
      <c r="AK11" s="3">
        <v>3391.19</v>
      </c>
      <c r="AL11" s="3">
        <v>3391.19</v>
      </c>
      <c r="AM11" s="3">
        <v>3391.19</v>
      </c>
      <c r="AN11" s="3">
        <v>3391.19</v>
      </c>
      <c r="AO11" s="3">
        <v>3391.19</v>
      </c>
      <c r="AP11" s="3">
        <v>3391.19</v>
      </c>
      <c r="AQ11" s="3">
        <v>3391.19</v>
      </c>
      <c r="AR11" s="3">
        <v>3391.19</v>
      </c>
      <c r="AS11" s="3">
        <v>3391.19</v>
      </c>
      <c r="AT11" s="3">
        <v>3391.19</v>
      </c>
      <c r="AU11" s="3">
        <v>3391.19</v>
      </c>
      <c r="AV11" s="3">
        <v>3391.19</v>
      </c>
      <c r="AW11" s="3">
        <v>3391.19</v>
      </c>
      <c r="AX11" s="2"/>
    </row>
    <row r="12" spans="1:50" x14ac:dyDescent="0.2">
      <c r="A12" t="s">
        <v>11</v>
      </c>
      <c r="B12" s="3">
        <v>2428.5300000000002</v>
      </c>
      <c r="C12" s="3">
        <v>2626.62</v>
      </c>
      <c r="D12" s="3">
        <v>2648.69</v>
      </c>
      <c r="E12" s="3">
        <v>2670.75</v>
      </c>
      <c r="F12" s="3">
        <v>2692.81</v>
      </c>
      <c r="G12" s="3">
        <v>2714.88</v>
      </c>
      <c r="H12" s="3">
        <v>2768.2</v>
      </c>
      <c r="I12" s="3">
        <v>2821.54</v>
      </c>
      <c r="J12" s="3">
        <v>2874.86</v>
      </c>
      <c r="K12" s="3">
        <v>2928.19</v>
      </c>
      <c r="L12" s="3">
        <v>3042.48</v>
      </c>
      <c r="M12" s="3">
        <v>3095.8</v>
      </c>
      <c r="N12" s="3">
        <v>3149.13</v>
      </c>
      <c r="O12" s="3">
        <v>3202.46</v>
      </c>
      <c r="P12" s="3">
        <v>3255.79</v>
      </c>
      <c r="Q12" s="3">
        <v>3309.28</v>
      </c>
      <c r="R12" s="3">
        <v>3363.66</v>
      </c>
      <c r="S12" s="3">
        <v>3418.03</v>
      </c>
      <c r="T12" s="3">
        <v>3472.41</v>
      </c>
      <c r="U12" s="3">
        <v>3526.8</v>
      </c>
      <c r="V12" s="3">
        <v>3581.18</v>
      </c>
      <c r="W12" s="3">
        <v>3635.55</v>
      </c>
      <c r="X12" s="3">
        <v>3689.93</v>
      </c>
      <c r="Y12" s="3">
        <v>3744.31</v>
      </c>
      <c r="Z12" s="3">
        <v>3798.69</v>
      </c>
      <c r="AA12" s="3">
        <v>3853.07</v>
      </c>
      <c r="AB12" s="3">
        <v>3907.45</v>
      </c>
      <c r="AC12" s="3">
        <v>3961.84</v>
      </c>
      <c r="AD12" s="3">
        <v>4016.21</v>
      </c>
      <c r="AE12" s="3">
        <v>4070.59</v>
      </c>
      <c r="AF12" s="3">
        <v>4070.59</v>
      </c>
      <c r="AG12" s="3">
        <v>4070.59</v>
      </c>
      <c r="AH12" s="3">
        <v>4070.59</v>
      </c>
      <c r="AI12" s="3">
        <v>4070.59</v>
      </c>
      <c r="AJ12" s="3">
        <v>4070.59</v>
      </c>
      <c r="AK12" s="3">
        <v>4070.59</v>
      </c>
      <c r="AL12" s="3">
        <v>4070.59</v>
      </c>
      <c r="AM12" s="3">
        <v>4070.59</v>
      </c>
      <c r="AN12" s="3">
        <v>4070.59</v>
      </c>
      <c r="AO12" s="3">
        <v>4070.59</v>
      </c>
      <c r="AP12" s="3">
        <v>4070.59</v>
      </c>
      <c r="AQ12" s="3">
        <v>4070.59</v>
      </c>
      <c r="AR12" s="3">
        <v>4070.59</v>
      </c>
      <c r="AS12" s="3">
        <v>4070.59</v>
      </c>
      <c r="AT12" s="3">
        <v>4070.59</v>
      </c>
      <c r="AU12" s="3">
        <v>4070.59</v>
      </c>
      <c r="AV12" s="3">
        <v>4070.59</v>
      </c>
      <c r="AW12" s="3">
        <v>4070.59</v>
      </c>
      <c r="AX12" s="2"/>
    </row>
    <row r="13" spans="1:50" x14ac:dyDescent="0.2">
      <c r="A13" s="1" t="s">
        <v>12</v>
      </c>
      <c r="B13" s="3">
        <v>2420.38</v>
      </c>
      <c r="C13" s="3">
        <v>2602.7199999999998</v>
      </c>
      <c r="D13" s="3">
        <v>2626.68</v>
      </c>
      <c r="E13" s="3">
        <v>2650.64</v>
      </c>
      <c r="F13" s="3">
        <v>2674.61</v>
      </c>
      <c r="G13" s="3">
        <v>2698.58</v>
      </c>
      <c r="H13" s="3">
        <v>2722.54</v>
      </c>
      <c r="I13" s="3">
        <v>2746.51</v>
      </c>
      <c r="J13" s="3">
        <v>2770.47</v>
      </c>
      <c r="K13" s="3">
        <v>2794.44</v>
      </c>
      <c r="L13" s="3">
        <v>2888.93</v>
      </c>
      <c r="M13" s="3">
        <v>2917.68</v>
      </c>
      <c r="N13" s="3">
        <v>2946.42</v>
      </c>
      <c r="O13" s="3">
        <v>2975.17</v>
      </c>
      <c r="P13" s="3">
        <v>3003.92</v>
      </c>
      <c r="Q13" s="3">
        <v>3032.66</v>
      </c>
      <c r="R13" s="3">
        <v>3061.41</v>
      </c>
      <c r="S13" s="3">
        <v>3090.16</v>
      </c>
      <c r="T13" s="3">
        <v>3118.91</v>
      </c>
      <c r="U13" s="3">
        <v>3147.66</v>
      </c>
      <c r="V13" s="3">
        <v>3176.41</v>
      </c>
      <c r="W13" s="3">
        <v>3205.15</v>
      </c>
      <c r="X13" s="3">
        <v>3233.9</v>
      </c>
      <c r="Y13" s="3">
        <v>3262.65</v>
      </c>
      <c r="Z13" s="3">
        <v>3291.4</v>
      </c>
      <c r="AA13" s="3">
        <v>3320.54</v>
      </c>
      <c r="AB13" s="3">
        <v>3349.86</v>
      </c>
      <c r="AC13" s="3">
        <v>3379.18</v>
      </c>
      <c r="AD13" s="3">
        <v>3408.5</v>
      </c>
      <c r="AE13" s="3">
        <v>3437.82</v>
      </c>
      <c r="AF13" s="3">
        <v>3437.82</v>
      </c>
      <c r="AG13" s="3">
        <v>3437.82</v>
      </c>
      <c r="AH13" s="3">
        <v>3437.82</v>
      </c>
      <c r="AI13" s="3">
        <v>3437.82</v>
      </c>
      <c r="AJ13" s="3">
        <v>3437.82</v>
      </c>
      <c r="AK13" s="3">
        <v>3437.82</v>
      </c>
      <c r="AL13" s="3">
        <v>3437.82</v>
      </c>
      <c r="AM13" s="3">
        <v>3437.82</v>
      </c>
      <c r="AN13" s="3">
        <v>3437.82</v>
      </c>
      <c r="AO13" s="3">
        <v>3437.82</v>
      </c>
      <c r="AP13" s="3">
        <v>3437.82</v>
      </c>
      <c r="AQ13" s="3">
        <v>3437.82</v>
      </c>
      <c r="AR13" s="3">
        <v>3437.82</v>
      </c>
      <c r="AS13" s="3">
        <v>3437.82</v>
      </c>
      <c r="AT13" s="3">
        <v>3437.82</v>
      </c>
      <c r="AU13" s="3">
        <v>3437.82</v>
      </c>
      <c r="AV13" s="3">
        <v>3437.82</v>
      </c>
      <c r="AW13" s="3">
        <v>3437.82</v>
      </c>
      <c r="AX13" s="2"/>
    </row>
    <row r="14" spans="1:50" x14ac:dyDescent="0.2">
      <c r="A14" t="s">
        <v>13</v>
      </c>
      <c r="B14" s="3">
        <v>2455.11</v>
      </c>
      <c r="C14" s="3">
        <v>2637.45</v>
      </c>
      <c r="D14" s="3">
        <v>2661.42</v>
      </c>
      <c r="E14" s="3">
        <v>2685.38</v>
      </c>
      <c r="F14" s="3">
        <v>2709.34</v>
      </c>
      <c r="G14" s="3">
        <v>2733.31</v>
      </c>
      <c r="H14" s="3">
        <v>2757.28</v>
      </c>
      <c r="I14" s="3">
        <v>2781.24</v>
      </c>
      <c r="J14" s="3">
        <v>2805.21</v>
      </c>
      <c r="K14" s="3">
        <v>2829.18</v>
      </c>
      <c r="L14" s="3">
        <v>2923.22</v>
      </c>
      <c r="M14" s="3">
        <v>2951.95</v>
      </c>
      <c r="N14" s="3">
        <v>2980.71</v>
      </c>
      <c r="O14" s="3">
        <v>3009.45</v>
      </c>
      <c r="P14" s="3">
        <v>3038.2</v>
      </c>
      <c r="Q14" s="3">
        <v>3066.95</v>
      </c>
      <c r="R14" s="3">
        <v>3095.69</v>
      </c>
      <c r="S14" s="3">
        <v>3124.45</v>
      </c>
      <c r="T14" s="3">
        <v>3153.19</v>
      </c>
      <c r="U14" s="3">
        <v>3181.94</v>
      </c>
      <c r="V14" s="3">
        <v>3210.69</v>
      </c>
      <c r="W14" s="3">
        <v>3239.43</v>
      </c>
      <c r="X14" s="3">
        <v>3268.18</v>
      </c>
      <c r="Y14" s="3">
        <v>3296.93</v>
      </c>
      <c r="Z14" s="3">
        <v>3326.19</v>
      </c>
      <c r="AA14" s="3">
        <v>3355.51</v>
      </c>
      <c r="AB14" s="3">
        <v>3384.83</v>
      </c>
      <c r="AC14" s="3">
        <v>3414.14</v>
      </c>
      <c r="AD14" s="3">
        <v>3443.47</v>
      </c>
      <c r="AE14" s="3">
        <v>3472.79</v>
      </c>
      <c r="AF14" s="3">
        <v>3472.79</v>
      </c>
      <c r="AG14" s="3">
        <v>3472.79</v>
      </c>
      <c r="AH14" s="3">
        <v>3472.79</v>
      </c>
      <c r="AI14" s="3">
        <v>3472.79</v>
      </c>
      <c r="AJ14" s="3">
        <v>3472.79</v>
      </c>
      <c r="AK14" s="3">
        <v>3472.79</v>
      </c>
      <c r="AL14" s="3">
        <v>3472.79</v>
      </c>
      <c r="AM14" s="3">
        <v>3472.79</v>
      </c>
      <c r="AN14" s="3">
        <v>3472.79</v>
      </c>
      <c r="AO14" s="3">
        <v>3472.79</v>
      </c>
      <c r="AP14" s="3">
        <v>3472.79</v>
      </c>
      <c r="AQ14" s="3">
        <v>3472.79</v>
      </c>
      <c r="AR14" s="3">
        <v>3472.79</v>
      </c>
      <c r="AS14" s="3">
        <v>3472.79</v>
      </c>
      <c r="AT14" s="3">
        <v>3472.79</v>
      </c>
      <c r="AU14" s="3">
        <v>3472.79</v>
      </c>
      <c r="AV14" s="3">
        <v>3472.79</v>
      </c>
      <c r="AW14" s="3">
        <v>3472.79</v>
      </c>
      <c r="AX14" s="2"/>
    </row>
    <row r="15" spans="1:50" x14ac:dyDescent="0.2">
      <c r="A15" t="s">
        <v>14</v>
      </c>
      <c r="B15" s="3">
        <v>2471</v>
      </c>
      <c r="C15" s="3">
        <v>2669.09</v>
      </c>
      <c r="D15" s="3">
        <v>2669.09</v>
      </c>
      <c r="E15" s="3">
        <v>2714.8</v>
      </c>
      <c r="F15" s="3">
        <v>2714.8</v>
      </c>
      <c r="G15" s="3">
        <v>2775.75</v>
      </c>
      <c r="H15" s="3">
        <v>2775.75</v>
      </c>
      <c r="I15" s="3">
        <v>2897.67</v>
      </c>
      <c r="J15" s="3">
        <v>2897.67</v>
      </c>
      <c r="K15" s="3">
        <v>3019.56</v>
      </c>
      <c r="L15" s="3">
        <v>3080.51</v>
      </c>
      <c r="M15" s="3">
        <v>3187.18</v>
      </c>
      <c r="N15" s="3">
        <v>3187.18</v>
      </c>
      <c r="O15" s="3">
        <v>3293.85</v>
      </c>
      <c r="P15" s="3">
        <v>3293.85</v>
      </c>
      <c r="Q15" s="3">
        <v>3402.5</v>
      </c>
      <c r="R15" s="3">
        <v>3402.5</v>
      </c>
      <c r="S15" s="3">
        <v>3511.27</v>
      </c>
      <c r="T15" s="3">
        <v>3511.27</v>
      </c>
      <c r="U15" s="3">
        <v>3620.06</v>
      </c>
      <c r="V15" s="3">
        <v>3620.06</v>
      </c>
      <c r="W15" s="3">
        <v>3728.84</v>
      </c>
      <c r="X15" s="3">
        <v>3728.84</v>
      </c>
      <c r="Y15" s="3">
        <v>3837.62</v>
      </c>
      <c r="Z15" s="3">
        <v>3837.62</v>
      </c>
      <c r="AA15" s="3">
        <v>3946.4</v>
      </c>
      <c r="AB15" s="3">
        <v>3946.4</v>
      </c>
      <c r="AC15" s="3">
        <v>4055.18</v>
      </c>
      <c r="AD15" s="3">
        <v>4055.18</v>
      </c>
      <c r="AE15" s="3">
        <v>4163.96</v>
      </c>
      <c r="AF15" s="3">
        <v>4163.96</v>
      </c>
      <c r="AG15" s="3">
        <v>4163.96</v>
      </c>
      <c r="AH15" s="3">
        <v>4163.96</v>
      </c>
      <c r="AI15" s="3">
        <v>4163.96</v>
      </c>
      <c r="AJ15" s="3">
        <v>4163.96</v>
      </c>
      <c r="AK15" s="3">
        <v>4163.96</v>
      </c>
      <c r="AL15" s="3">
        <v>4163.96</v>
      </c>
      <c r="AM15" s="3">
        <v>4163.96</v>
      </c>
      <c r="AN15" s="3">
        <v>4163.96</v>
      </c>
      <c r="AO15" s="3">
        <v>4163.96</v>
      </c>
      <c r="AP15" s="3">
        <v>4163.96</v>
      </c>
      <c r="AQ15" s="3">
        <v>4163.96</v>
      </c>
      <c r="AR15" s="3">
        <v>4163.96</v>
      </c>
      <c r="AS15" s="3">
        <v>4163.96</v>
      </c>
      <c r="AT15" s="3">
        <v>4163.96</v>
      </c>
      <c r="AU15" s="3">
        <v>4163.96</v>
      </c>
      <c r="AV15" s="3">
        <v>4163.96</v>
      </c>
      <c r="AW15" s="3">
        <v>4163.96</v>
      </c>
      <c r="AX15" s="2"/>
    </row>
    <row r="16" spans="1:50" x14ac:dyDescent="0.2">
      <c r="A16" t="s">
        <v>15</v>
      </c>
      <c r="B16" s="3">
        <v>2493.85</v>
      </c>
      <c r="C16" s="3">
        <v>2691.94</v>
      </c>
      <c r="D16" s="3">
        <v>2691.94</v>
      </c>
      <c r="E16" s="3">
        <v>2737.66</v>
      </c>
      <c r="F16" s="3">
        <v>2737.66</v>
      </c>
      <c r="G16" s="3">
        <v>2798.61</v>
      </c>
      <c r="H16" s="3">
        <v>2798.61</v>
      </c>
      <c r="I16" s="3">
        <v>2920.51</v>
      </c>
      <c r="J16" s="3">
        <v>2920.51</v>
      </c>
      <c r="K16" s="3">
        <v>3042.42</v>
      </c>
      <c r="L16" s="3">
        <v>3103.37</v>
      </c>
      <c r="M16" s="3">
        <v>3210.04</v>
      </c>
      <c r="N16" s="3">
        <v>3210.04</v>
      </c>
      <c r="O16" s="3">
        <v>3317.03</v>
      </c>
      <c r="P16" s="3">
        <v>3317.03</v>
      </c>
      <c r="Q16" s="3">
        <v>3425.81</v>
      </c>
      <c r="R16" s="3">
        <v>3425.81</v>
      </c>
      <c r="S16" s="3">
        <v>3534.59</v>
      </c>
      <c r="T16" s="3">
        <v>3534.59</v>
      </c>
      <c r="U16" s="3">
        <v>3643.37</v>
      </c>
      <c r="V16" s="3">
        <v>3643.37</v>
      </c>
      <c r="W16" s="3">
        <v>3752.16</v>
      </c>
      <c r="X16" s="3">
        <v>3752.16</v>
      </c>
      <c r="Y16" s="3">
        <v>3860.94</v>
      </c>
      <c r="Z16" s="3">
        <v>3860.94</v>
      </c>
      <c r="AA16" s="3">
        <v>3969.72</v>
      </c>
      <c r="AB16" s="3">
        <v>3969.72</v>
      </c>
      <c r="AC16" s="3">
        <v>4078.5</v>
      </c>
      <c r="AD16" s="3">
        <v>4078.5</v>
      </c>
      <c r="AE16" s="3">
        <v>4078.5</v>
      </c>
      <c r="AF16" s="3">
        <v>4078.5</v>
      </c>
      <c r="AG16" s="3">
        <v>4078.5</v>
      </c>
      <c r="AH16" s="3">
        <v>4078.5</v>
      </c>
      <c r="AI16" s="3">
        <v>4078.5</v>
      </c>
      <c r="AJ16" s="3">
        <v>4078.5</v>
      </c>
      <c r="AK16" s="3">
        <v>4078.5</v>
      </c>
      <c r="AL16" s="3">
        <v>4078.5</v>
      </c>
      <c r="AM16" s="3">
        <v>4078.5</v>
      </c>
      <c r="AN16" s="3">
        <v>4078.5</v>
      </c>
      <c r="AO16" s="3">
        <v>4078.5</v>
      </c>
      <c r="AP16" s="3">
        <v>4078.5</v>
      </c>
      <c r="AQ16" s="3">
        <v>4078.5</v>
      </c>
      <c r="AR16" s="3">
        <v>4078.5</v>
      </c>
      <c r="AS16" s="3">
        <v>4078.5</v>
      </c>
      <c r="AT16" s="3">
        <v>4078.5</v>
      </c>
      <c r="AU16" s="3">
        <v>4078.5</v>
      </c>
      <c r="AV16" s="3">
        <v>4078.5</v>
      </c>
      <c r="AW16" s="3">
        <v>4078.5</v>
      </c>
      <c r="AX16" s="2"/>
    </row>
    <row r="17" spans="1:50" x14ac:dyDescent="0.2">
      <c r="A17" t="s">
        <v>16</v>
      </c>
      <c r="B17" s="3">
        <v>2516.6999999999998</v>
      </c>
      <c r="C17" s="3">
        <v>2714.8</v>
      </c>
      <c r="D17" s="3">
        <v>2714.8</v>
      </c>
      <c r="E17" s="3">
        <v>2760.51</v>
      </c>
      <c r="F17" s="3">
        <v>2760.51</v>
      </c>
      <c r="G17" s="3">
        <v>2821.47</v>
      </c>
      <c r="H17" s="3">
        <v>2821.47</v>
      </c>
      <c r="I17" s="3">
        <v>2943.37</v>
      </c>
      <c r="J17" s="3">
        <v>2943.37</v>
      </c>
      <c r="K17" s="3">
        <v>3065.28</v>
      </c>
      <c r="L17" s="3">
        <v>3126.23</v>
      </c>
      <c r="M17" s="3">
        <v>3232.89</v>
      </c>
      <c r="N17" s="3">
        <v>3232.89</v>
      </c>
      <c r="O17" s="3">
        <v>3340.34</v>
      </c>
      <c r="P17" s="3">
        <v>3340.34</v>
      </c>
      <c r="Q17" s="3">
        <v>3449.11</v>
      </c>
      <c r="R17" s="3">
        <v>3449.11</v>
      </c>
      <c r="S17" s="3">
        <v>3557.89</v>
      </c>
      <c r="T17" s="3">
        <v>3557.89</v>
      </c>
      <c r="U17" s="3">
        <v>3666.68</v>
      </c>
      <c r="V17" s="3">
        <v>3666.68</v>
      </c>
      <c r="W17" s="3">
        <v>3775.46</v>
      </c>
      <c r="X17" s="3">
        <v>3775.46</v>
      </c>
      <c r="Y17" s="3">
        <v>3884.24</v>
      </c>
      <c r="Z17" s="3">
        <v>3884.24</v>
      </c>
      <c r="AA17" s="3">
        <v>3993.02</v>
      </c>
      <c r="AB17" s="3">
        <v>3993.02</v>
      </c>
      <c r="AC17" s="3">
        <v>4101.8</v>
      </c>
      <c r="AD17" s="3">
        <v>4101.8</v>
      </c>
      <c r="AE17" s="3">
        <v>4210.59</v>
      </c>
      <c r="AF17" s="3">
        <v>4210.59</v>
      </c>
      <c r="AG17" s="3">
        <v>4210.59</v>
      </c>
      <c r="AH17" s="3">
        <v>4210.59</v>
      </c>
      <c r="AI17" s="3">
        <v>4210.59</v>
      </c>
      <c r="AJ17" s="3">
        <v>4210.59</v>
      </c>
      <c r="AK17" s="3">
        <v>4210.59</v>
      </c>
      <c r="AL17" s="3">
        <v>4210.59</v>
      </c>
      <c r="AM17" s="3">
        <v>4210.59</v>
      </c>
      <c r="AN17" s="3">
        <v>4210.59</v>
      </c>
      <c r="AO17" s="3">
        <v>4210.59</v>
      </c>
      <c r="AP17" s="3">
        <v>4210.59</v>
      </c>
      <c r="AQ17" s="3">
        <v>4210.59</v>
      </c>
      <c r="AR17" s="3">
        <v>4210.59</v>
      </c>
      <c r="AS17" s="3">
        <v>4210.59</v>
      </c>
      <c r="AT17" s="3">
        <v>4210.59</v>
      </c>
      <c r="AU17" s="3">
        <v>4210.59</v>
      </c>
      <c r="AV17" s="3">
        <v>4210.59</v>
      </c>
      <c r="AW17" s="3">
        <v>4210.59</v>
      </c>
      <c r="AX17" s="2"/>
    </row>
    <row r="18" spans="1:50" x14ac:dyDescent="0.2">
      <c r="A18" t="s">
        <v>17</v>
      </c>
      <c r="B18" s="3">
        <v>2516.6999999999998</v>
      </c>
      <c r="C18" s="3">
        <v>2707.18</v>
      </c>
      <c r="D18" s="3">
        <v>2707.18</v>
      </c>
      <c r="E18" s="3">
        <v>2752.9</v>
      </c>
      <c r="F18" s="3">
        <v>2752.9</v>
      </c>
      <c r="G18" s="3">
        <v>2798.62</v>
      </c>
      <c r="H18" s="3">
        <v>2798.62</v>
      </c>
      <c r="I18" s="3">
        <v>2844.33</v>
      </c>
      <c r="J18" s="3">
        <v>2844.33</v>
      </c>
      <c r="K18" s="3">
        <v>2890.06</v>
      </c>
      <c r="L18" s="3">
        <v>2951.01</v>
      </c>
      <c r="M18" s="3">
        <v>3011.96</v>
      </c>
      <c r="N18" s="3">
        <v>3011.96</v>
      </c>
      <c r="O18" s="3">
        <v>3072.91</v>
      </c>
      <c r="P18" s="3">
        <v>3072.91</v>
      </c>
      <c r="Q18" s="3">
        <v>3133.86</v>
      </c>
      <c r="R18" s="3">
        <v>3133.86</v>
      </c>
      <c r="S18" s="3">
        <v>3194.81</v>
      </c>
      <c r="T18" s="3">
        <v>3194.81</v>
      </c>
      <c r="U18" s="3">
        <v>3255.76</v>
      </c>
      <c r="V18" s="3">
        <v>3255.76</v>
      </c>
      <c r="W18" s="3">
        <v>3317.02</v>
      </c>
      <c r="X18" s="3">
        <v>3317.02</v>
      </c>
      <c r="Y18" s="3">
        <v>3379.17</v>
      </c>
      <c r="Z18" s="3">
        <v>3379.17</v>
      </c>
      <c r="AA18" s="3">
        <v>3441.32</v>
      </c>
      <c r="AB18" s="3">
        <v>3441.32</v>
      </c>
      <c r="AC18" s="3">
        <v>3503.48</v>
      </c>
      <c r="AD18" s="3">
        <v>3503.48</v>
      </c>
      <c r="AE18" s="3">
        <v>3565.63</v>
      </c>
      <c r="AF18" s="3">
        <v>3565.63</v>
      </c>
      <c r="AG18" s="3">
        <v>3627.79</v>
      </c>
      <c r="AH18" s="3">
        <v>3627.79</v>
      </c>
      <c r="AI18" s="3">
        <v>3627.79</v>
      </c>
      <c r="AJ18" s="3">
        <v>3627.79</v>
      </c>
      <c r="AK18" s="3">
        <v>3627.79</v>
      </c>
      <c r="AL18" s="3">
        <v>3627.79</v>
      </c>
      <c r="AM18" s="3">
        <v>3627.79</v>
      </c>
      <c r="AN18" s="3">
        <v>3627.79</v>
      </c>
      <c r="AO18" s="3">
        <v>3627.79</v>
      </c>
      <c r="AP18" s="3">
        <v>3627.79</v>
      </c>
      <c r="AQ18" s="3">
        <v>3627.79</v>
      </c>
      <c r="AR18" s="3">
        <v>3627.79</v>
      </c>
      <c r="AS18" s="3">
        <v>3627.79</v>
      </c>
      <c r="AT18" s="3">
        <v>3627.79</v>
      </c>
      <c r="AU18" s="3">
        <v>3627.79</v>
      </c>
      <c r="AV18" s="3">
        <v>3627.79</v>
      </c>
      <c r="AW18" s="3">
        <v>3627.79</v>
      </c>
      <c r="AX18" s="2"/>
    </row>
    <row r="19" spans="1:50" x14ac:dyDescent="0.2">
      <c r="A19" t="s">
        <v>18</v>
      </c>
      <c r="B19" s="3">
        <v>2516.6999999999998</v>
      </c>
      <c r="C19" s="3">
        <v>2707.18</v>
      </c>
      <c r="D19" s="3">
        <v>2707.18</v>
      </c>
      <c r="E19" s="3">
        <v>2752.9</v>
      </c>
      <c r="F19" s="3">
        <v>2752.9</v>
      </c>
      <c r="G19" s="3">
        <v>2798.62</v>
      </c>
      <c r="H19" s="3">
        <v>2798.62</v>
      </c>
      <c r="I19" s="3">
        <v>3164.34</v>
      </c>
      <c r="J19" s="3">
        <v>3164.34</v>
      </c>
      <c r="K19" s="3">
        <v>3210.06</v>
      </c>
      <c r="L19" s="3">
        <v>3271.01</v>
      </c>
      <c r="M19" s="3">
        <v>3332.58</v>
      </c>
      <c r="N19" s="3">
        <v>3332.58</v>
      </c>
      <c r="O19" s="3">
        <v>3394.73</v>
      </c>
      <c r="P19" s="3">
        <v>3394.73</v>
      </c>
      <c r="Q19" s="3">
        <v>3456.89</v>
      </c>
      <c r="R19" s="3">
        <v>3456.89</v>
      </c>
      <c r="S19" s="3">
        <v>3519.04</v>
      </c>
      <c r="T19" s="3">
        <v>3519.04</v>
      </c>
      <c r="U19" s="3">
        <v>3581.2</v>
      </c>
      <c r="V19" s="3">
        <v>3581.2</v>
      </c>
      <c r="W19" s="3">
        <v>3643.35</v>
      </c>
      <c r="X19" s="3">
        <v>3643.35</v>
      </c>
      <c r="Y19" s="3">
        <v>3705.51</v>
      </c>
      <c r="Z19" s="3">
        <v>3705.51</v>
      </c>
      <c r="AA19" s="3">
        <v>3767.66</v>
      </c>
      <c r="AB19" s="3">
        <v>3767.66</v>
      </c>
      <c r="AC19" s="3">
        <v>3829.82</v>
      </c>
      <c r="AD19" s="3">
        <v>3829.82</v>
      </c>
      <c r="AE19" s="3">
        <v>3891.97</v>
      </c>
      <c r="AF19" s="3">
        <v>3891.97</v>
      </c>
      <c r="AG19" s="3">
        <v>3954.12</v>
      </c>
      <c r="AH19" s="3">
        <v>3954.12</v>
      </c>
      <c r="AI19" s="3">
        <v>3954.12</v>
      </c>
      <c r="AJ19" s="3">
        <v>3954.12</v>
      </c>
      <c r="AK19" s="3">
        <v>3954.12</v>
      </c>
      <c r="AL19" s="3">
        <v>3954.12</v>
      </c>
      <c r="AM19" s="3">
        <v>3954.12</v>
      </c>
      <c r="AN19" s="3">
        <v>3954.12</v>
      </c>
      <c r="AO19" s="3">
        <v>3954.12</v>
      </c>
      <c r="AP19" s="3">
        <v>3954.12</v>
      </c>
      <c r="AQ19" s="3">
        <v>3954.12</v>
      </c>
      <c r="AR19" s="3">
        <v>3954.12</v>
      </c>
      <c r="AS19" s="3">
        <v>3954.12</v>
      </c>
      <c r="AT19" s="3">
        <v>3954.12</v>
      </c>
      <c r="AU19" s="3">
        <v>3954.12</v>
      </c>
      <c r="AV19" s="3">
        <v>3954.12</v>
      </c>
      <c r="AW19" s="3">
        <v>3954.12</v>
      </c>
      <c r="AX19" s="2"/>
    </row>
    <row r="20" spans="1:50" x14ac:dyDescent="0.2">
      <c r="A20" t="s">
        <v>20</v>
      </c>
      <c r="B20" s="3">
        <v>2547.1799999999998</v>
      </c>
      <c r="C20" s="3">
        <v>2745.28</v>
      </c>
      <c r="D20" s="3">
        <v>2745.28</v>
      </c>
      <c r="E20" s="3">
        <v>2791</v>
      </c>
      <c r="F20" s="3">
        <v>2791</v>
      </c>
      <c r="G20" s="3">
        <v>2851.94</v>
      </c>
      <c r="H20" s="3">
        <v>2851.94</v>
      </c>
      <c r="I20" s="3">
        <v>2973.85</v>
      </c>
      <c r="J20" s="3">
        <v>2973.85</v>
      </c>
      <c r="K20" s="3">
        <v>3095.76</v>
      </c>
      <c r="L20" s="3">
        <v>3156.7</v>
      </c>
      <c r="M20" s="3">
        <v>3263.37</v>
      </c>
      <c r="N20" s="3">
        <v>3263.37</v>
      </c>
      <c r="O20" s="3">
        <v>3371.42</v>
      </c>
      <c r="P20" s="3">
        <v>3371.42</v>
      </c>
      <c r="Q20" s="3">
        <v>3480.2</v>
      </c>
      <c r="R20" s="3">
        <v>3480.2</v>
      </c>
      <c r="S20" s="3">
        <v>3588.99</v>
      </c>
      <c r="T20" s="3">
        <v>3588.99</v>
      </c>
      <c r="U20" s="3">
        <v>3697.77</v>
      </c>
      <c r="V20" s="3">
        <v>3697.77</v>
      </c>
      <c r="W20" s="3">
        <v>3806.55</v>
      </c>
      <c r="X20" s="3">
        <v>3806.55</v>
      </c>
      <c r="Y20" s="3">
        <v>3915.33</v>
      </c>
      <c r="Z20" s="3">
        <v>3915.33</v>
      </c>
      <c r="AA20" s="3">
        <v>4024.11</v>
      </c>
      <c r="AB20" s="3">
        <v>4024.11</v>
      </c>
      <c r="AC20" s="3">
        <v>4132.8900000000003</v>
      </c>
      <c r="AD20" s="3">
        <v>4132.8900000000003</v>
      </c>
      <c r="AE20" s="3">
        <v>4241.68</v>
      </c>
      <c r="AF20" s="3">
        <v>4241.68</v>
      </c>
      <c r="AG20" s="3">
        <v>4241.68</v>
      </c>
      <c r="AH20" s="3">
        <v>4241.68</v>
      </c>
      <c r="AI20" s="3">
        <v>4241.68</v>
      </c>
      <c r="AJ20" s="3">
        <v>4241.68</v>
      </c>
      <c r="AK20" s="3">
        <v>4241.68</v>
      </c>
      <c r="AL20" s="3">
        <v>4241.68</v>
      </c>
      <c r="AM20" s="3">
        <v>4241.68</v>
      </c>
      <c r="AN20" s="3">
        <v>4241.68</v>
      </c>
      <c r="AO20" s="3">
        <v>4241.68</v>
      </c>
      <c r="AP20" s="3">
        <v>4241.68</v>
      </c>
      <c r="AQ20" s="3">
        <v>4241.68</v>
      </c>
      <c r="AR20" s="3">
        <v>4241.68</v>
      </c>
      <c r="AS20" s="3">
        <v>4241.68</v>
      </c>
      <c r="AT20" s="3">
        <v>4241.68</v>
      </c>
      <c r="AU20" s="3">
        <v>4241.68</v>
      </c>
      <c r="AV20" s="3">
        <v>4241.68</v>
      </c>
      <c r="AW20" s="3">
        <v>4241.68</v>
      </c>
      <c r="AX20" s="2"/>
    </row>
    <row r="21" spans="1:50" x14ac:dyDescent="0.2">
      <c r="A21" t="s">
        <v>21</v>
      </c>
      <c r="B21" s="3">
        <v>2608.13</v>
      </c>
      <c r="C21" s="3">
        <v>2806.23</v>
      </c>
      <c r="D21" s="3">
        <v>2806.23</v>
      </c>
      <c r="E21" s="3">
        <v>2851.94</v>
      </c>
      <c r="F21" s="3">
        <v>2851.94</v>
      </c>
      <c r="G21" s="3">
        <v>2912.9</v>
      </c>
      <c r="H21" s="3">
        <v>2912.9</v>
      </c>
      <c r="I21" s="3">
        <v>3034.8</v>
      </c>
      <c r="J21" s="3">
        <v>3034.8</v>
      </c>
      <c r="K21" s="3">
        <v>3156.7</v>
      </c>
      <c r="L21" s="3">
        <v>3217.66</v>
      </c>
      <c r="M21" s="3">
        <v>3324.8</v>
      </c>
      <c r="N21" s="3">
        <v>3324.8</v>
      </c>
      <c r="O21" s="3">
        <v>3433.58</v>
      </c>
      <c r="P21" s="3">
        <v>3433.58</v>
      </c>
      <c r="Q21" s="3">
        <v>3542.36</v>
      </c>
      <c r="R21" s="3">
        <v>3542.36</v>
      </c>
      <c r="S21" s="3">
        <v>3651.14</v>
      </c>
      <c r="T21" s="3">
        <v>3651.14</v>
      </c>
      <c r="U21" s="3">
        <v>3759.93</v>
      </c>
      <c r="V21" s="3">
        <v>3759.93</v>
      </c>
      <c r="W21" s="3">
        <v>3868.71</v>
      </c>
      <c r="X21" s="3">
        <v>3868.71</v>
      </c>
      <c r="Y21" s="3">
        <v>3977.49</v>
      </c>
      <c r="Z21" s="3">
        <v>3977.49</v>
      </c>
      <c r="AA21" s="3">
        <v>4086.27</v>
      </c>
      <c r="AB21" s="3">
        <v>4086.27</v>
      </c>
      <c r="AC21" s="3">
        <v>4195.05</v>
      </c>
      <c r="AD21" s="3">
        <v>4195.05</v>
      </c>
      <c r="AE21" s="3">
        <v>4303.83</v>
      </c>
      <c r="AF21" s="3">
        <v>4303.83</v>
      </c>
      <c r="AG21" s="3">
        <v>4303.83</v>
      </c>
      <c r="AH21" s="3">
        <v>4303.83</v>
      </c>
      <c r="AI21" s="3">
        <v>4303.83</v>
      </c>
      <c r="AJ21" s="3">
        <v>4303.83</v>
      </c>
      <c r="AK21" s="3">
        <v>4303.83</v>
      </c>
      <c r="AL21" s="3">
        <v>4303.83</v>
      </c>
      <c r="AM21" s="3">
        <v>4303.83</v>
      </c>
      <c r="AN21" s="3">
        <v>4303.83</v>
      </c>
      <c r="AO21" s="3">
        <v>4303.83</v>
      </c>
      <c r="AP21" s="3">
        <v>4303.83</v>
      </c>
      <c r="AQ21" s="3">
        <v>4303.83</v>
      </c>
      <c r="AR21" s="3">
        <v>4303.83</v>
      </c>
      <c r="AS21" s="3">
        <v>4303.83</v>
      </c>
      <c r="AT21" s="3">
        <v>4303.83</v>
      </c>
      <c r="AU21" s="3">
        <v>4303.83</v>
      </c>
      <c r="AV21" s="3">
        <v>4303.83</v>
      </c>
      <c r="AW21" s="3">
        <v>4303.83</v>
      </c>
      <c r="AX21" s="2"/>
    </row>
    <row r="22" spans="1:50" x14ac:dyDescent="0.2">
      <c r="A22" t="s">
        <v>19</v>
      </c>
      <c r="B22" s="3">
        <v>2608.13</v>
      </c>
      <c r="C22" s="3">
        <v>2806.23</v>
      </c>
      <c r="D22" s="3">
        <v>2806.23</v>
      </c>
      <c r="E22" s="3">
        <v>2851.94</v>
      </c>
      <c r="F22" s="3">
        <v>2851.94</v>
      </c>
      <c r="G22" s="3">
        <v>2912.9</v>
      </c>
      <c r="H22" s="3">
        <v>2912.9</v>
      </c>
      <c r="I22" s="3">
        <v>3306.67</v>
      </c>
      <c r="J22" s="3">
        <v>3306.67</v>
      </c>
      <c r="K22" s="3">
        <v>3399.91</v>
      </c>
      <c r="L22" s="3">
        <v>3462.06</v>
      </c>
      <c r="M22" s="3">
        <v>3555.3</v>
      </c>
      <c r="N22" s="3">
        <v>3555.3</v>
      </c>
      <c r="O22" s="3">
        <v>3648.53</v>
      </c>
      <c r="P22" s="3">
        <v>3648.53</v>
      </c>
      <c r="Q22" s="3">
        <v>3741.77</v>
      </c>
      <c r="R22" s="3">
        <v>3741.77</v>
      </c>
      <c r="S22" s="3">
        <v>3835</v>
      </c>
      <c r="T22" s="3">
        <v>3835</v>
      </c>
      <c r="U22" s="3">
        <v>3928.24</v>
      </c>
      <c r="V22" s="3">
        <v>3928.24</v>
      </c>
      <c r="W22" s="3">
        <v>4021.48</v>
      </c>
      <c r="X22" s="3">
        <v>4021.48</v>
      </c>
      <c r="Y22" s="3">
        <v>4114.71</v>
      </c>
      <c r="Z22" s="3">
        <v>4114.71</v>
      </c>
      <c r="AA22" s="3">
        <v>4207.95</v>
      </c>
      <c r="AB22" s="3">
        <v>4207.95</v>
      </c>
      <c r="AC22" s="3">
        <v>4301.18</v>
      </c>
      <c r="AD22" s="3">
        <v>4301.18</v>
      </c>
      <c r="AE22" s="3">
        <v>4301.18</v>
      </c>
      <c r="AF22" s="3">
        <v>4301.18</v>
      </c>
      <c r="AG22" s="3">
        <v>4301.18</v>
      </c>
      <c r="AH22" s="3">
        <v>4301.18</v>
      </c>
      <c r="AI22" s="3">
        <v>4301.18</v>
      </c>
      <c r="AJ22" s="3">
        <v>4301.18</v>
      </c>
      <c r="AK22" s="3">
        <v>4301.18</v>
      </c>
      <c r="AL22" s="3">
        <v>4301.18</v>
      </c>
      <c r="AM22" s="3">
        <v>4301.18</v>
      </c>
      <c r="AN22" s="3">
        <v>4301.18</v>
      </c>
      <c r="AO22" s="3">
        <v>4301.18</v>
      </c>
      <c r="AP22" s="3">
        <v>4301.18</v>
      </c>
      <c r="AQ22" s="3">
        <v>4301.18</v>
      </c>
      <c r="AR22" s="3">
        <v>4301.18</v>
      </c>
      <c r="AS22" s="3">
        <v>4301.18</v>
      </c>
      <c r="AT22" s="3">
        <v>4301.18</v>
      </c>
      <c r="AU22" s="3">
        <v>4301.18</v>
      </c>
      <c r="AV22" s="3">
        <v>4301.18</v>
      </c>
      <c r="AW22" s="3">
        <v>4301.18</v>
      </c>
      <c r="AX22" s="2"/>
    </row>
    <row r="23" spans="1:50" x14ac:dyDescent="0.2">
      <c r="A23" t="s">
        <v>22</v>
      </c>
      <c r="B23" s="3">
        <v>2623.36</v>
      </c>
      <c r="C23" s="3">
        <v>2813.84</v>
      </c>
      <c r="D23" s="3">
        <v>2813.84</v>
      </c>
      <c r="E23" s="3">
        <v>2859.56</v>
      </c>
      <c r="F23" s="3">
        <v>2859.56</v>
      </c>
      <c r="G23" s="3">
        <v>2905.29</v>
      </c>
      <c r="H23" s="3">
        <v>2905.29</v>
      </c>
      <c r="I23" s="3">
        <v>2951</v>
      </c>
      <c r="J23" s="3">
        <v>2951</v>
      </c>
      <c r="K23" s="3">
        <v>2996.72</v>
      </c>
      <c r="L23" s="3">
        <v>3057.67</v>
      </c>
      <c r="M23" s="3">
        <v>3118.62</v>
      </c>
      <c r="N23" s="3">
        <v>3118.62</v>
      </c>
      <c r="O23" s="3">
        <v>3179.57</v>
      </c>
      <c r="P23" s="3">
        <v>3179.57</v>
      </c>
      <c r="Q23" s="3">
        <v>3240.52</v>
      </c>
      <c r="R23" s="3">
        <v>3240.52</v>
      </c>
      <c r="S23" s="3">
        <v>3301.49</v>
      </c>
      <c r="T23" s="3">
        <v>3301.49</v>
      </c>
      <c r="U23" s="3">
        <v>3363.64</v>
      </c>
      <c r="V23" s="3">
        <v>3363.64</v>
      </c>
      <c r="W23" s="3">
        <v>3425.8</v>
      </c>
      <c r="X23" s="3">
        <v>3425.8</v>
      </c>
      <c r="Y23" s="3">
        <v>3487.95</v>
      </c>
      <c r="Z23" s="3">
        <v>3487.95</v>
      </c>
      <c r="AA23" s="3">
        <v>3550.1</v>
      </c>
      <c r="AB23" s="3">
        <v>3550.1</v>
      </c>
      <c r="AC23" s="3">
        <v>3612.26</v>
      </c>
      <c r="AD23" s="3">
        <v>3612.26</v>
      </c>
      <c r="AE23" s="3">
        <v>3674.41</v>
      </c>
      <c r="AF23" s="3">
        <v>3674.41</v>
      </c>
      <c r="AG23" s="3">
        <v>3736.56</v>
      </c>
      <c r="AH23" s="3">
        <v>3736.56</v>
      </c>
      <c r="AI23" s="3">
        <v>3736.56</v>
      </c>
      <c r="AJ23" s="3">
        <v>3736.56</v>
      </c>
      <c r="AK23" s="3">
        <v>3736.56</v>
      </c>
      <c r="AL23" s="3">
        <v>3736.56</v>
      </c>
      <c r="AM23" s="3">
        <v>3736.56</v>
      </c>
      <c r="AN23" s="3">
        <v>3736.56</v>
      </c>
      <c r="AO23" s="3">
        <v>3736.56</v>
      </c>
      <c r="AP23" s="3">
        <v>3736.56</v>
      </c>
      <c r="AQ23" s="3">
        <v>3736.56</v>
      </c>
      <c r="AR23" s="3">
        <v>3736.56</v>
      </c>
      <c r="AS23" s="3">
        <v>3736.56</v>
      </c>
      <c r="AT23" s="3">
        <v>3736.56</v>
      </c>
      <c r="AU23" s="3">
        <v>3736.56</v>
      </c>
      <c r="AV23" s="3">
        <v>3736.56</v>
      </c>
      <c r="AW23" s="3">
        <v>3736.56</v>
      </c>
      <c r="AX23" s="2"/>
    </row>
    <row r="24" spans="1:50" x14ac:dyDescent="0.2">
      <c r="A24" t="s">
        <v>23</v>
      </c>
      <c r="B24" s="3">
        <v>2680.35</v>
      </c>
      <c r="C24" s="3">
        <v>2856.68</v>
      </c>
      <c r="D24" s="3">
        <v>2869.85</v>
      </c>
      <c r="E24" s="3">
        <v>2883.03</v>
      </c>
      <c r="F24" s="3">
        <v>2896.21</v>
      </c>
      <c r="G24" s="3">
        <v>2909.38</v>
      </c>
      <c r="H24" s="3">
        <v>2922.56</v>
      </c>
      <c r="I24" s="3">
        <v>2935.73</v>
      </c>
      <c r="J24" s="3">
        <v>2948.92</v>
      </c>
      <c r="K24" s="3">
        <v>2962.09</v>
      </c>
      <c r="L24" s="3">
        <v>3040.29</v>
      </c>
      <c r="M24" s="3">
        <v>3053.47</v>
      </c>
      <c r="N24" s="3">
        <v>3066.64</v>
      </c>
      <c r="O24" s="3">
        <v>3079.82</v>
      </c>
      <c r="P24" s="3">
        <v>3093</v>
      </c>
      <c r="Q24" s="3">
        <v>3106.17</v>
      </c>
      <c r="R24" s="3">
        <v>3119.35</v>
      </c>
      <c r="S24" s="3">
        <v>3132.52</v>
      </c>
      <c r="T24" s="3">
        <v>3145.7</v>
      </c>
      <c r="U24" s="3">
        <v>3158.87</v>
      </c>
      <c r="V24" s="3">
        <v>3172.05</v>
      </c>
      <c r="W24" s="3">
        <v>3185.23</v>
      </c>
      <c r="X24" s="3">
        <v>3198.4</v>
      </c>
      <c r="Y24" s="3">
        <v>3211.58</v>
      </c>
      <c r="Z24" s="3">
        <v>3224.76</v>
      </c>
      <c r="AA24" s="3">
        <v>3237.93</v>
      </c>
      <c r="AB24" s="3">
        <v>3251.11</v>
      </c>
      <c r="AC24" s="3">
        <v>3264.28</v>
      </c>
      <c r="AD24" s="3">
        <v>3264.28</v>
      </c>
      <c r="AE24" s="3">
        <v>3264.28</v>
      </c>
      <c r="AF24" s="3">
        <v>3264.28</v>
      </c>
      <c r="AG24" s="3">
        <v>3264.28</v>
      </c>
      <c r="AH24" s="3">
        <v>3264.28</v>
      </c>
      <c r="AI24" s="3">
        <v>3264.28</v>
      </c>
      <c r="AJ24" s="3">
        <v>3264.28</v>
      </c>
      <c r="AK24" s="3">
        <v>3264.28</v>
      </c>
      <c r="AL24" s="3">
        <v>3264.28</v>
      </c>
      <c r="AM24" s="3">
        <v>3264.28</v>
      </c>
      <c r="AN24" s="3">
        <v>3264.28</v>
      </c>
      <c r="AO24" s="3">
        <v>3264.28</v>
      </c>
      <c r="AP24" s="3">
        <v>3264.28</v>
      </c>
      <c r="AQ24" s="3">
        <v>3264.28</v>
      </c>
      <c r="AR24" s="3">
        <v>3264.28</v>
      </c>
      <c r="AS24" s="3">
        <v>3264.28</v>
      </c>
      <c r="AT24" s="3">
        <v>3264.28</v>
      </c>
      <c r="AU24" s="3">
        <v>3264.28</v>
      </c>
      <c r="AV24" s="3">
        <v>3264.28</v>
      </c>
      <c r="AW24" s="3">
        <v>3264.28</v>
      </c>
      <c r="AX24" s="2"/>
    </row>
    <row r="25" spans="1:50" x14ac:dyDescent="0.2">
      <c r="A25" t="s">
        <v>24</v>
      </c>
      <c r="B25" s="3">
        <v>2684.32</v>
      </c>
      <c r="C25" s="3">
        <v>2882.41</v>
      </c>
      <c r="D25" s="3">
        <v>2882.41</v>
      </c>
      <c r="E25" s="3">
        <v>2928.13</v>
      </c>
      <c r="F25" s="3">
        <v>2928.13</v>
      </c>
      <c r="G25" s="3">
        <v>2989.09</v>
      </c>
      <c r="H25" s="3">
        <v>2989.09</v>
      </c>
      <c r="I25" s="3">
        <v>3110.99</v>
      </c>
      <c r="J25" s="3">
        <v>3110.99</v>
      </c>
      <c r="K25" s="3">
        <v>3232.89</v>
      </c>
      <c r="L25" s="3">
        <v>3293.85</v>
      </c>
      <c r="M25" s="3">
        <v>3402.49</v>
      </c>
      <c r="N25" s="3">
        <v>3402.49</v>
      </c>
      <c r="O25" s="3">
        <v>3511.27</v>
      </c>
      <c r="P25" s="3">
        <v>3511.27</v>
      </c>
      <c r="Q25" s="3">
        <v>3620.05</v>
      </c>
      <c r="R25" s="3">
        <v>3620.05</v>
      </c>
      <c r="S25" s="3">
        <v>3728.84</v>
      </c>
      <c r="T25" s="3">
        <v>3728.84</v>
      </c>
      <c r="U25" s="3">
        <v>3837.61</v>
      </c>
      <c r="V25" s="3">
        <v>3837.61</v>
      </c>
      <c r="W25" s="3">
        <v>3946.4</v>
      </c>
      <c r="X25" s="3">
        <v>3946.4</v>
      </c>
      <c r="Y25" s="3">
        <v>4055.18</v>
      </c>
      <c r="Z25" s="3">
        <v>4055.18</v>
      </c>
      <c r="AA25" s="3">
        <v>4163.96</v>
      </c>
      <c r="AB25" s="3">
        <v>4163.96</v>
      </c>
      <c r="AC25" s="3">
        <v>4272.74</v>
      </c>
      <c r="AD25" s="3">
        <v>4272.74</v>
      </c>
      <c r="AE25" s="3">
        <v>4381.5200000000004</v>
      </c>
      <c r="AF25" s="3">
        <v>4381.5200000000004</v>
      </c>
      <c r="AG25" s="3">
        <v>4381.5200000000004</v>
      </c>
      <c r="AH25" s="3">
        <v>4381.5200000000004</v>
      </c>
      <c r="AI25" s="3">
        <v>4381.5200000000004</v>
      </c>
      <c r="AJ25" s="3">
        <v>4381.5200000000004</v>
      </c>
      <c r="AK25" s="3">
        <v>4381.5200000000004</v>
      </c>
      <c r="AL25" s="3">
        <v>4381.5200000000004</v>
      </c>
      <c r="AM25" s="3">
        <v>4381.5200000000004</v>
      </c>
      <c r="AN25" s="3">
        <v>4381.5200000000004</v>
      </c>
      <c r="AO25" s="3">
        <v>4381.5200000000004</v>
      </c>
      <c r="AP25" s="3">
        <v>4381.5200000000004</v>
      </c>
      <c r="AQ25" s="3">
        <v>4381.5200000000004</v>
      </c>
      <c r="AR25" s="3">
        <v>4381.5200000000004</v>
      </c>
      <c r="AS25" s="3">
        <v>4381.5200000000004</v>
      </c>
      <c r="AT25" s="3">
        <v>4381.5200000000004</v>
      </c>
      <c r="AU25" s="3">
        <v>4381.5200000000004</v>
      </c>
      <c r="AV25" s="3">
        <v>4381.5200000000004</v>
      </c>
      <c r="AW25" s="3">
        <v>4381.5200000000004</v>
      </c>
      <c r="AX25" s="2"/>
    </row>
    <row r="26" spans="1:50" x14ac:dyDescent="0.2">
      <c r="A26" t="s">
        <v>25</v>
      </c>
      <c r="B26" s="3">
        <v>2730.03</v>
      </c>
      <c r="C26" s="3">
        <v>2920.51</v>
      </c>
      <c r="D26" s="3">
        <v>2920.51</v>
      </c>
      <c r="E26" s="3">
        <v>2966.23</v>
      </c>
      <c r="F26" s="3">
        <v>2966.23</v>
      </c>
      <c r="G26" s="3">
        <v>3011.94</v>
      </c>
      <c r="H26" s="3">
        <v>3011.94</v>
      </c>
      <c r="I26" s="3">
        <v>3057.67</v>
      </c>
      <c r="J26" s="3">
        <v>3057.67</v>
      </c>
      <c r="K26" s="3">
        <v>3103.39</v>
      </c>
      <c r="L26" s="3">
        <v>3164.34</v>
      </c>
      <c r="M26" s="3">
        <v>3225.29</v>
      </c>
      <c r="N26" s="3">
        <v>3225.29</v>
      </c>
      <c r="O26" s="3">
        <v>3286.24</v>
      </c>
      <c r="P26" s="3">
        <v>3286.24</v>
      </c>
      <c r="Q26" s="3">
        <v>3348.1</v>
      </c>
      <c r="R26" s="3">
        <v>3348.1</v>
      </c>
      <c r="S26" s="3">
        <v>3410.25</v>
      </c>
      <c r="T26" s="3">
        <v>3410.25</v>
      </c>
      <c r="U26" s="3">
        <v>3472.41</v>
      </c>
      <c r="V26" s="3">
        <v>3472.41</v>
      </c>
      <c r="W26" s="3">
        <v>3534.56</v>
      </c>
      <c r="X26" s="3">
        <v>3534.56</v>
      </c>
      <c r="Y26" s="3">
        <v>3596.72</v>
      </c>
      <c r="Z26" s="3">
        <v>3596.72</v>
      </c>
      <c r="AA26" s="3">
        <v>3658.87</v>
      </c>
      <c r="AB26" s="3">
        <v>3658.87</v>
      </c>
      <c r="AC26" s="3">
        <v>3721.03</v>
      </c>
      <c r="AD26" s="3">
        <v>3721.03</v>
      </c>
      <c r="AE26" s="3">
        <v>3783.18</v>
      </c>
      <c r="AF26" s="3">
        <v>3783.18</v>
      </c>
      <c r="AG26" s="3">
        <v>3845.34</v>
      </c>
      <c r="AH26" s="3">
        <v>3845.34</v>
      </c>
      <c r="AI26" s="3">
        <v>3845.34</v>
      </c>
      <c r="AJ26" s="3">
        <v>3845.34</v>
      </c>
      <c r="AK26" s="3">
        <v>3845.34</v>
      </c>
      <c r="AL26" s="3">
        <v>3845.34</v>
      </c>
      <c r="AM26" s="3">
        <v>3845.34</v>
      </c>
      <c r="AN26" s="3">
        <v>3845.34</v>
      </c>
      <c r="AO26" s="3">
        <v>3845.34</v>
      </c>
      <c r="AP26" s="3">
        <v>3845.34</v>
      </c>
      <c r="AQ26" s="3">
        <v>3845.34</v>
      </c>
      <c r="AR26" s="3">
        <v>3845.34</v>
      </c>
      <c r="AS26" s="3">
        <v>3845.34</v>
      </c>
      <c r="AT26" s="3">
        <v>3845.34</v>
      </c>
      <c r="AU26" s="3">
        <v>3845.34</v>
      </c>
      <c r="AV26" s="3">
        <v>3845.34</v>
      </c>
      <c r="AW26" s="3">
        <v>3845.34</v>
      </c>
      <c r="AX26" s="2"/>
    </row>
    <row r="27" spans="1:50" x14ac:dyDescent="0.2">
      <c r="A27" t="s">
        <v>26</v>
      </c>
      <c r="B27" s="3">
        <v>2352.34</v>
      </c>
      <c r="C27" s="3">
        <v>2550.44</v>
      </c>
      <c r="D27" s="3">
        <v>2572.5</v>
      </c>
      <c r="E27" s="3">
        <v>2594.56</v>
      </c>
      <c r="F27" s="3">
        <v>2616.62</v>
      </c>
      <c r="G27" s="3">
        <v>2638.69</v>
      </c>
      <c r="H27" s="3">
        <v>2692.02</v>
      </c>
      <c r="I27" s="3">
        <v>2745.35</v>
      </c>
      <c r="J27" s="3">
        <v>2798.67</v>
      </c>
      <c r="K27" s="3">
        <v>2852</v>
      </c>
      <c r="L27" s="3">
        <v>2966.29</v>
      </c>
      <c r="M27" s="3">
        <v>3019.62</v>
      </c>
      <c r="N27" s="3">
        <v>3072.95</v>
      </c>
      <c r="O27" s="3">
        <v>3126.28</v>
      </c>
      <c r="P27" s="3">
        <v>3179.6</v>
      </c>
      <c r="Q27" s="3">
        <v>3232.93</v>
      </c>
      <c r="R27" s="3">
        <v>3286.26</v>
      </c>
      <c r="S27" s="3">
        <v>3340.34</v>
      </c>
      <c r="T27" s="3">
        <v>3394.73</v>
      </c>
      <c r="U27" s="3">
        <v>3449.1</v>
      </c>
      <c r="V27" s="3">
        <v>3503.48</v>
      </c>
      <c r="W27" s="3">
        <v>3557.86</v>
      </c>
      <c r="X27" s="3">
        <v>3612.24</v>
      </c>
      <c r="Y27" s="3">
        <v>3666.63</v>
      </c>
      <c r="Z27" s="3">
        <v>3721</v>
      </c>
      <c r="AA27" s="3">
        <v>3775.38</v>
      </c>
      <c r="AB27" s="3">
        <v>3829.76</v>
      </c>
      <c r="AC27" s="3">
        <v>3884.15</v>
      </c>
      <c r="AD27" s="3">
        <v>3938.52</v>
      </c>
      <c r="AE27" s="3">
        <v>3992.9</v>
      </c>
      <c r="AF27" s="3">
        <v>3992.9</v>
      </c>
      <c r="AG27" s="3">
        <v>3992.9</v>
      </c>
      <c r="AH27" s="3">
        <v>3992.9</v>
      </c>
      <c r="AI27" s="3">
        <v>3992.9</v>
      </c>
      <c r="AJ27" s="3">
        <v>3992.9</v>
      </c>
      <c r="AK27" s="3">
        <v>3992.9</v>
      </c>
      <c r="AL27" s="3">
        <v>3992.9</v>
      </c>
      <c r="AM27" s="3">
        <v>3992.9</v>
      </c>
      <c r="AN27" s="3">
        <v>3992.9</v>
      </c>
      <c r="AO27" s="3">
        <v>3992.9</v>
      </c>
      <c r="AP27" s="3">
        <v>3992.9</v>
      </c>
      <c r="AQ27" s="3">
        <v>3992.9</v>
      </c>
      <c r="AR27" s="3">
        <v>3992.9</v>
      </c>
      <c r="AS27" s="3">
        <v>3992.9</v>
      </c>
      <c r="AT27" s="3">
        <v>3992.9</v>
      </c>
      <c r="AU27" s="3">
        <v>3992.9</v>
      </c>
      <c r="AV27" s="3">
        <v>3992.9</v>
      </c>
      <c r="AW27" s="3">
        <v>3992.9</v>
      </c>
      <c r="AX27" s="2"/>
    </row>
    <row r="28" spans="1:50" x14ac:dyDescent="0.2">
      <c r="A28" t="s">
        <v>27</v>
      </c>
      <c r="B28" s="3">
        <v>2760.51</v>
      </c>
      <c r="C28" s="3">
        <v>2958.61</v>
      </c>
      <c r="D28" s="3">
        <v>2958.61</v>
      </c>
      <c r="E28" s="3">
        <v>3004.33</v>
      </c>
      <c r="F28" s="3">
        <v>3004.33</v>
      </c>
      <c r="G28" s="3">
        <v>3065.28</v>
      </c>
      <c r="H28" s="3">
        <v>3065.28</v>
      </c>
      <c r="I28" s="3">
        <v>3187.18</v>
      </c>
      <c r="J28" s="3">
        <v>3187.18</v>
      </c>
      <c r="K28" s="3">
        <v>3309.26</v>
      </c>
      <c r="L28" s="3">
        <v>3371.41</v>
      </c>
      <c r="M28" s="3">
        <v>3480.19</v>
      </c>
      <c r="N28" s="3">
        <v>3480.19</v>
      </c>
      <c r="O28" s="3">
        <v>3588.98</v>
      </c>
      <c r="P28" s="3">
        <v>3588.98</v>
      </c>
      <c r="Q28" s="3">
        <v>3697.76</v>
      </c>
      <c r="R28" s="3">
        <v>3697.76</v>
      </c>
      <c r="S28" s="3">
        <v>3806.54</v>
      </c>
      <c r="T28" s="3">
        <v>3806.54</v>
      </c>
      <c r="U28" s="3">
        <v>3915.32</v>
      </c>
      <c r="V28" s="3">
        <v>3915.32</v>
      </c>
      <c r="W28" s="3">
        <v>4024.1</v>
      </c>
      <c r="X28" s="3">
        <v>4024.1</v>
      </c>
      <c r="Y28" s="3">
        <v>4132.88</v>
      </c>
      <c r="Z28" s="3">
        <v>4132.88</v>
      </c>
      <c r="AA28" s="3">
        <v>4241.67</v>
      </c>
      <c r="AB28" s="3">
        <v>4241.67</v>
      </c>
      <c r="AC28" s="3">
        <v>4350.45</v>
      </c>
      <c r="AD28" s="3">
        <v>4350.45</v>
      </c>
      <c r="AE28" s="3">
        <v>4459.2299999999996</v>
      </c>
      <c r="AF28" s="3">
        <v>4459.2299999999996</v>
      </c>
      <c r="AG28" s="3">
        <v>4459.2299999999996</v>
      </c>
      <c r="AH28" s="3">
        <v>4459.2299999999996</v>
      </c>
      <c r="AI28" s="3">
        <v>4459.2299999999996</v>
      </c>
      <c r="AJ28" s="3">
        <v>4459.2299999999996</v>
      </c>
      <c r="AK28" s="3">
        <v>4459.2299999999996</v>
      </c>
      <c r="AL28" s="3">
        <v>4459.2299999999996</v>
      </c>
      <c r="AM28" s="3">
        <v>4459.2299999999996</v>
      </c>
      <c r="AN28" s="3">
        <v>4459.2299999999996</v>
      </c>
      <c r="AO28" s="3">
        <v>4459.2299999999996</v>
      </c>
      <c r="AP28" s="3">
        <v>4459.2299999999996</v>
      </c>
      <c r="AQ28" s="3">
        <v>4459.2299999999996</v>
      </c>
      <c r="AR28" s="3">
        <v>4459.2299999999996</v>
      </c>
      <c r="AS28" s="3">
        <v>4459.2299999999996</v>
      </c>
      <c r="AT28" s="3">
        <v>4459.2299999999996</v>
      </c>
      <c r="AU28" s="3">
        <v>4459.2299999999996</v>
      </c>
      <c r="AV28" s="3">
        <v>4459.2299999999996</v>
      </c>
      <c r="AW28" s="3">
        <v>4459.2299999999996</v>
      </c>
      <c r="AX28" s="2"/>
    </row>
    <row r="29" spans="1:50" x14ac:dyDescent="0.2">
      <c r="A29" t="s">
        <v>28</v>
      </c>
      <c r="B29" s="3">
        <v>2778.28</v>
      </c>
      <c r="C29" s="3">
        <v>2968.77</v>
      </c>
      <c r="D29" s="3">
        <v>2968.77</v>
      </c>
      <c r="E29" s="3">
        <v>3014.48</v>
      </c>
      <c r="F29" s="3">
        <v>3014.48</v>
      </c>
      <c r="G29" s="3">
        <v>3060.21</v>
      </c>
      <c r="H29" s="3">
        <v>3060.21</v>
      </c>
      <c r="I29" s="3">
        <v>3105.92</v>
      </c>
      <c r="J29" s="3">
        <v>3105.92</v>
      </c>
      <c r="K29" s="3">
        <v>3151.64</v>
      </c>
      <c r="L29" s="3">
        <v>3212.59</v>
      </c>
      <c r="M29" s="3">
        <v>3273.54</v>
      </c>
      <c r="N29" s="3">
        <v>3273.54</v>
      </c>
      <c r="O29" s="3">
        <v>3335.16</v>
      </c>
      <c r="P29" s="3">
        <v>3335.16</v>
      </c>
      <c r="Q29" s="3">
        <v>3397.31</v>
      </c>
      <c r="R29" s="3">
        <v>3397.31</v>
      </c>
      <c r="S29" s="3">
        <v>3459.46</v>
      </c>
      <c r="T29" s="3">
        <v>3459.46</v>
      </c>
      <c r="U29" s="3">
        <v>3521.62</v>
      </c>
      <c r="V29" s="3">
        <v>3521.62</v>
      </c>
      <c r="W29" s="3">
        <v>3583.78</v>
      </c>
      <c r="X29" s="3">
        <v>3583.78</v>
      </c>
      <c r="Y29" s="3">
        <v>3645.93</v>
      </c>
      <c r="Z29" s="3">
        <v>3645.93</v>
      </c>
      <c r="AA29" s="3">
        <v>3708.09</v>
      </c>
      <c r="AB29" s="3">
        <v>3708.09</v>
      </c>
      <c r="AC29" s="3">
        <v>3770.24</v>
      </c>
      <c r="AD29" s="3">
        <v>3770.24</v>
      </c>
      <c r="AE29" s="3">
        <v>3832.39</v>
      </c>
      <c r="AF29" s="3">
        <v>3832.39</v>
      </c>
      <c r="AG29" s="3">
        <v>3894.55</v>
      </c>
      <c r="AH29" s="3">
        <v>3894.55</v>
      </c>
      <c r="AI29" s="3">
        <v>3894.55</v>
      </c>
      <c r="AJ29" s="3">
        <v>3894.55</v>
      </c>
      <c r="AK29" s="3">
        <v>3894.55</v>
      </c>
      <c r="AL29" s="3">
        <v>3894.55</v>
      </c>
      <c r="AM29" s="3">
        <v>3894.55</v>
      </c>
      <c r="AN29" s="3">
        <v>3894.55</v>
      </c>
      <c r="AO29" s="3">
        <v>3894.55</v>
      </c>
      <c r="AP29" s="3">
        <v>3894.55</v>
      </c>
      <c r="AQ29" s="3">
        <v>3894.55</v>
      </c>
      <c r="AR29" s="3">
        <v>3894.55</v>
      </c>
      <c r="AS29" s="3">
        <v>3894.55</v>
      </c>
      <c r="AT29" s="3">
        <v>3894.55</v>
      </c>
      <c r="AU29" s="3">
        <v>3894.55</v>
      </c>
      <c r="AV29" s="3">
        <v>3894.55</v>
      </c>
      <c r="AW29" s="3">
        <v>3894.55</v>
      </c>
      <c r="AX29" s="2"/>
    </row>
    <row r="30" spans="1:50" x14ac:dyDescent="0.2">
      <c r="A30" t="s">
        <v>29</v>
      </c>
      <c r="B30" s="3">
        <v>2826.52</v>
      </c>
      <c r="C30" s="3">
        <v>3032.26</v>
      </c>
      <c r="D30" s="3">
        <v>3032.26</v>
      </c>
      <c r="E30" s="3">
        <v>3123.69</v>
      </c>
      <c r="F30" s="3">
        <v>3123.69</v>
      </c>
      <c r="G30" s="3">
        <v>3215.12</v>
      </c>
      <c r="H30" s="3">
        <v>3215.12</v>
      </c>
      <c r="I30" s="3">
        <v>3306.66</v>
      </c>
      <c r="J30" s="3">
        <v>3306.66</v>
      </c>
      <c r="K30" s="3">
        <v>3399.9</v>
      </c>
      <c r="L30" s="3">
        <v>3462.05</v>
      </c>
      <c r="M30" s="3">
        <v>3555.29</v>
      </c>
      <c r="N30" s="3">
        <v>3555.29</v>
      </c>
      <c r="O30" s="3">
        <v>3648.53</v>
      </c>
      <c r="P30" s="3">
        <v>3648.53</v>
      </c>
      <c r="Q30" s="3">
        <v>3741.76</v>
      </c>
      <c r="R30" s="3">
        <v>3741.76</v>
      </c>
      <c r="S30" s="3">
        <v>3835</v>
      </c>
      <c r="T30" s="3">
        <v>3835</v>
      </c>
      <c r="U30" s="3">
        <v>3928.23</v>
      </c>
      <c r="V30" s="3">
        <v>3928.23</v>
      </c>
      <c r="W30" s="3">
        <v>4021.47</v>
      </c>
      <c r="X30" s="3">
        <v>4021.47</v>
      </c>
      <c r="Y30" s="3">
        <v>4114.71</v>
      </c>
      <c r="Z30" s="3">
        <v>4114.71</v>
      </c>
      <c r="AA30" s="3">
        <v>4207.9399999999996</v>
      </c>
      <c r="AB30" s="3">
        <v>4207.9399999999996</v>
      </c>
      <c r="AC30" s="3">
        <v>4301.18</v>
      </c>
      <c r="AD30" s="3">
        <v>4301.18</v>
      </c>
      <c r="AE30" s="3">
        <v>4301.18</v>
      </c>
      <c r="AF30" s="3">
        <v>4301.18</v>
      </c>
      <c r="AG30" s="3">
        <v>4301.18</v>
      </c>
      <c r="AH30" s="3">
        <v>4301.18</v>
      </c>
      <c r="AI30" s="3">
        <v>4301.18</v>
      </c>
      <c r="AJ30" s="3">
        <v>4301.18</v>
      </c>
      <c r="AK30" s="3">
        <v>4301.18</v>
      </c>
      <c r="AL30" s="3">
        <v>4301.18</v>
      </c>
      <c r="AM30" s="3">
        <v>4301.18</v>
      </c>
      <c r="AN30" s="3">
        <v>4301.18</v>
      </c>
      <c r="AO30" s="3">
        <v>4301.18</v>
      </c>
      <c r="AP30" s="3">
        <v>4301.18</v>
      </c>
      <c r="AQ30" s="3">
        <v>4301.18</v>
      </c>
      <c r="AR30" s="3">
        <v>4301.18</v>
      </c>
      <c r="AS30" s="3">
        <v>4301.18</v>
      </c>
      <c r="AT30" s="3">
        <v>4301.18</v>
      </c>
      <c r="AU30" s="3">
        <v>4301.18</v>
      </c>
      <c r="AV30" s="3">
        <v>4301.18</v>
      </c>
      <c r="AW30" s="3">
        <v>4301.18</v>
      </c>
      <c r="AX30" s="2"/>
    </row>
    <row r="31" spans="1:50" x14ac:dyDescent="0.2">
      <c r="A31" t="s">
        <v>31</v>
      </c>
      <c r="B31" s="3">
        <v>2826.52</v>
      </c>
      <c r="C31" s="3">
        <v>3032.26</v>
      </c>
      <c r="D31" s="3">
        <v>3032.26</v>
      </c>
      <c r="E31" s="3">
        <v>3123.69</v>
      </c>
      <c r="F31" s="3">
        <v>3123.69</v>
      </c>
      <c r="G31" s="3">
        <v>3215.12</v>
      </c>
      <c r="H31" s="3">
        <v>3215.12</v>
      </c>
      <c r="I31" s="3">
        <v>3664.08</v>
      </c>
      <c r="J31" s="3">
        <v>3664.08</v>
      </c>
      <c r="K31" s="3">
        <v>3757.32</v>
      </c>
      <c r="L31" s="3">
        <v>3819.47</v>
      </c>
      <c r="M31" s="3">
        <v>3912.71</v>
      </c>
      <c r="N31" s="3">
        <v>3912.71</v>
      </c>
      <c r="O31" s="3">
        <v>4005.95</v>
      </c>
      <c r="P31" s="3">
        <v>4005.95</v>
      </c>
      <c r="Q31" s="3">
        <v>4099.18</v>
      </c>
      <c r="R31" s="3">
        <v>4420.34</v>
      </c>
      <c r="S31" s="3">
        <v>4513.58</v>
      </c>
      <c r="T31" s="3">
        <v>4513.58</v>
      </c>
      <c r="U31" s="3">
        <v>4606.8100000000004</v>
      </c>
      <c r="V31" s="3">
        <v>4606.8100000000004</v>
      </c>
      <c r="W31" s="3">
        <v>4700.05</v>
      </c>
      <c r="X31" s="3">
        <v>4700.05</v>
      </c>
      <c r="Y31" s="3">
        <v>4793.29</v>
      </c>
      <c r="Z31" s="3">
        <v>4793.29</v>
      </c>
      <c r="AA31" s="3">
        <v>4886.53</v>
      </c>
      <c r="AB31" s="3">
        <v>4886.53</v>
      </c>
      <c r="AC31" s="3">
        <v>4979.76</v>
      </c>
      <c r="AD31" s="3">
        <v>4979.76</v>
      </c>
      <c r="AE31" s="3">
        <v>4979.76</v>
      </c>
      <c r="AF31" s="3">
        <v>4979.76</v>
      </c>
      <c r="AG31" s="3">
        <v>4979.76</v>
      </c>
      <c r="AH31" s="3">
        <v>4979.76</v>
      </c>
      <c r="AI31" s="3">
        <v>4979.76</v>
      </c>
      <c r="AJ31" s="3">
        <v>4979.76</v>
      </c>
      <c r="AK31" s="3">
        <v>4979.76</v>
      </c>
      <c r="AL31" s="3">
        <v>4979.76</v>
      </c>
      <c r="AM31" s="3">
        <v>4979.76</v>
      </c>
      <c r="AN31" s="3">
        <v>4979.76</v>
      </c>
      <c r="AO31" s="3">
        <v>4979.76</v>
      </c>
      <c r="AP31" s="3">
        <v>4979.76</v>
      </c>
      <c r="AQ31" s="3">
        <v>4979.76</v>
      </c>
      <c r="AR31" s="3">
        <v>4979.76</v>
      </c>
      <c r="AS31" s="3">
        <v>4979.76</v>
      </c>
      <c r="AT31" s="3">
        <v>4979.76</v>
      </c>
      <c r="AU31" s="3">
        <v>4979.76</v>
      </c>
      <c r="AV31" s="3">
        <v>4979.76</v>
      </c>
      <c r="AW31" s="3">
        <v>4979.76</v>
      </c>
      <c r="AX31" s="2"/>
    </row>
    <row r="32" spans="1:50" x14ac:dyDescent="0.2">
      <c r="A32" t="s">
        <v>32</v>
      </c>
      <c r="B32" s="3">
        <v>3032.26</v>
      </c>
      <c r="C32" s="3">
        <v>3123.69</v>
      </c>
      <c r="D32" s="3">
        <v>3123.69</v>
      </c>
      <c r="E32" s="3">
        <v>3215.12</v>
      </c>
      <c r="F32" s="3">
        <v>3215.12</v>
      </c>
      <c r="G32" s="3">
        <v>3664.08</v>
      </c>
      <c r="H32" s="3">
        <v>3664.08</v>
      </c>
      <c r="I32" s="3">
        <v>3757.32</v>
      </c>
      <c r="J32" s="3">
        <v>3819.47</v>
      </c>
      <c r="K32" s="3">
        <v>3912.71</v>
      </c>
      <c r="L32" s="3">
        <v>3912.71</v>
      </c>
      <c r="M32" s="3">
        <v>4005.95</v>
      </c>
      <c r="N32" s="3">
        <v>4005.95</v>
      </c>
      <c r="O32" s="3">
        <v>4099.18</v>
      </c>
      <c r="P32" s="3">
        <v>4420.34</v>
      </c>
      <c r="Q32" s="3">
        <v>4513.58</v>
      </c>
      <c r="R32" s="3">
        <v>4513.58</v>
      </c>
      <c r="S32" s="3">
        <v>4606.8100000000004</v>
      </c>
      <c r="T32" s="3">
        <v>4606.8100000000004</v>
      </c>
      <c r="U32" s="3">
        <v>4700.05</v>
      </c>
      <c r="V32" s="3">
        <v>4700.05</v>
      </c>
      <c r="W32" s="3">
        <v>4793.29</v>
      </c>
      <c r="X32" s="3">
        <v>4793.29</v>
      </c>
      <c r="Y32" s="3">
        <v>4886.53</v>
      </c>
      <c r="Z32" s="3">
        <v>4886.53</v>
      </c>
      <c r="AA32" s="3">
        <v>4979.76</v>
      </c>
      <c r="AB32" s="3">
        <v>4979.76</v>
      </c>
      <c r="AC32" s="3">
        <v>4979.76</v>
      </c>
      <c r="AD32" s="3">
        <v>4979.76</v>
      </c>
      <c r="AE32" s="3">
        <v>4979.76</v>
      </c>
      <c r="AF32" s="3">
        <v>4979.76</v>
      </c>
      <c r="AG32" s="3">
        <v>4979.76</v>
      </c>
      <c r="AH32" s="3">
        <v>4979.76</v>
      </c>
      <c r="AI32" s="3">
        <v>4979.76</v>
      </c>
      <c r="AJ32" s="3">
        <v>4979.76</v>
      </c>
      <c r="AK32" s="3">
        <v>4979.76</v>
      </c>
      <c r="AL32" s="3">
        <v>4979.76</v>
      </c>
      <c r="AM32" s="3">
        <v>4979.76</v>
      </c>
      <c r="AN32" s="3">
        <v>4979.76</v>
      </c>
      <c r="AO32" s="3">
        <v>4979.76</v>
      </c>
      <c r="AP32" s="3">
        <v>4979.76</v>
      </c>
      <c r="AQ32" s="3">
        <v>4979.76</v>
      </c>
      <c r="AR32" s="3">
        <v>4979.76</v>
      </c>
      <c r="AS32" s="3">
        <v>4979.76</v>
      </c>
      <c r="AT32" s="3">
        <v>4979.76</v>
      </c>
      <c r="AU32" s="3">
        <v>4979.76</v>
      </c>
      <c r="AV32" s="3">
        <v>4979.76</v>
      </c>
      <c r="AW32" s="3">
        <v>4979.76</v>
      </c>
      <c r="AX32" s="2"/>
    </row>
    <row r="33" spans="1:50" x14ac:dyDescent="0.2">
      <c r="A33" t="s">
        <v>30</v>
      </c>
      <c r="B33" s="3">
        <v>2836.7</v>
      </c>
      <c r="C33" s="3">
        <v>3027.18</v>
      </c>
      <c r="D33" s="3">
        <v>3027.18</v>
      </c>
      <c r="E33" s="3">
        <v>3072.9</v>
      </c>
      <c r="F33" s="3">
        <v>3072.9</v>
      </c>
      <c r="G33" s="3">
        <v>3118.62</v>
      </c>
      <c r="H33" s="3">
        <v>3118.62</v>
      </c>
      <c r="I33" s="3">
        <v>3164.34</v>
      </c>
      <c r="J33" s="3">
        <v>3164.34</v>
      </c>
      <c r="K33" s="3">
        <v>3210.06</v>
      </c>
      <c r="L33" s="3">
        <v>3271.01</v>
      </c>
      <c r="M33" s="3">
        <v>3332.57</v>
      </c>
      <c r="N33" s="3">
        <v>3332.57</v>
      </c>
      <c r="O33" s="3">
        <v>3394.73</v>
      </c>
      <c r="P33" s="3">
        <v>3394.73</v>
      </c>
      <c r="Q33" s="3">
        <v>3456.88</v>
      </c>
      <c r="R33" s="3">
        <v>3456.88</v>
      </c>
      <c r="S33" s="3">
        <v>3519.04</v>
      </c>
      <c r="T33" s="3">
        <v>3519.04</v>
      </c>
      <c r="U33" s="3">
        <v>3581.19</v>
      </c>
      <c r="V33" s="3">
        <v>3581.19</v>
      </c>
      <c r="W33" s="3">
        <v>3643.35</v>
      </c>
      <c r="X33" s="3">
        <v>3643.35</v>
      </c>
      <c r="Y33" s="3">
        <v>3705.5</v>
      </c>
      <c r="Z33" s="3">
        <v>3705.5</v>
      </c>
      <c r="AA33" s="3">
        <v>3767.66</v>
      </c>
      <c r="AB33" s="3">
        <v>3767.66</v>
      </c>
      <c r="AC33" s="3">
        <v>3829.81</v>
      </c>
      <c r="AD33" s="3">
        <v>3829.81</v>
      </c>
      <c r="AE33" s="3">
        <v>3891.97</v>
      </c>
      <c r="AF33" s="3">
        <v>3891.97</v>
      </c>
      <c r="AG33" s="3">
        <v>3954.12</v>
      </c>
      <c r="AH33" s="3">
        <v>3954.12</v>
      </c>
      <c r="AI33" s="3">
        <v>3954.12</v>
      </c>
      <c r="AJ33" s="3">
        <v>3954.12</v>
      </c>
      <c r="AK33" s="3">
        <v>3954.12</v>
      </c>
      <c r="AL33" s="3">
        <v>3954.12</v>
      </c>
      <c r="AM33" s="3">
        <v>3954.12</v>
      </c>
      <c r="AN33" s="3">
        <v>3954.12</v>
      </c>
      <c r="AO33" s="3">
        <v>3954.12</v>
      </c>
      <c r="AP33" s="3">
        <v>3954.12</v>
      </c>
      <c r="AQ33" s="3">
        <v>3954.12</v>
      </c>
      <c r="AR33" s="3">
        <v>3954.12</v>
      </c>
      <c r="AS33" s="3">
        <v>3954.12</v>
      </c>
      <c r="AT33" s="3">
        <v>3954.12</v>
      </c>
      <c r="AU33" s="3">
        <v>3954.12</v>
      </c>
      <c r="AV33" s="3">
        <v>3954.12</v>
      </c>
      <c r="AW33" s="3">
        <v>3954.12</v>
      </c>
      <c r="AX33" s="2"/>
    </row>
    <row r="34" spans="1:50" x14ac:dyDescent="0.2">
      <c r="A34" t="s">
        <v>33</v>
      </c>
      <c r="B34" s="3">
        <v>2950.99</v>
      </c>
      <c r="C34" s="3">
        <v>3149.08</v>
      </c>
      <c r="D34" s="3">
        <v>3149.08</v>
      </c>
      <c r="E34" s="3">
        <v>3194.8</v>
      </c>
      <c r="F34" s="3">
        <v>3194.8</v>
      </c>
      <c r="G34" s="3">
        <v>3255.75</v>
      </c>
      <c r="H34" s="3">
        <v>3255.75</v>
      </c>
      <c r="I34" s="3">
        <v>3379.19</v>
      </c>
      <c r="J34" s="3">
        <v>3379.19</v>
      </c>
      <c r="K34" s="3">
        <v>3503.51</v>
      </c>
      <c r="L34" s="3">
        <v>3565.67</v>
      </c>
      <c r="M34" s="3">
        <v>3674.45</v>
      </c>
      <c r="N34" s="3">
        <v>3674.45</v>
      </c>
      <c r="O34" s="3">
        <v>3783.23</v>
      </c>
      <c r="P34" s="3">
        <v>3783.23</v>
      </c>
      <c r="Q34" s="3">
        <v>3892.01</v>
      </c>
      <c r="R34" s="3">
        <v>3892.01</v>
      </c>
      <c r="S34" s="3">
        <v>4000.79</v>
      </c>
      <c r="T34" s="3">
        <v>4000.79</v>
      </c>
      <c r="U34" s="3">
        <v>4109.57</v>
      </c>
      <c r="V34" s="3">
        <v>4109.57</v>
      </c>
      <c r="W34" s="3">
        <v>4218.3500000000004</v>
      </c>
      <c r="X34" s="3">
        <v>4218.3500000000004</v>
      </c>
      <c r="Y34" s="3">
        <v>4327.13</v>
      </c>
      <c r="Z34" s="3">
        <v>4327.13</v>
      </c>
      <c r="AA34" s="3">
        <v>4435.92</v>
      </c>
      <c r="AB34" s="3">
        <v>4435.92</v>
      </c>
      <c r="AC34" s="3">
        <v>4544.7</v>
      </c>
      <c r="AD34" s="3">
        <v>4544.7</v>
      </c>
      <c r="AE34" s="3">
        <v>4653.4799999999996</v>
      </c>
      <c r="AF34" s="3">
        <v>4653.4799999999996</v>
      </c>
      <c r="AG34" s="3">
        <v>4653.4799999999996</v>
      </c>
      <c r="AH34" s="3">
        <v>4653.4799999999996</v>
      </c>
      <c r="AI34" s="3">
        <v>4653.4799999999996</v>
      </c>
      <c r="AJ34" s="3">
        <v>4653.4799999999996</v>
      </c>
      <c r="AK34" s="3">
        <v>4653.4799999999996</v>
      </c>
      <c r="AL34" s="3">
        <v>4653.4799999999996</v>
      </c>
      <c r="AM34" s="3">
        <v>4653.4799999999996</v>
      </c>
      <c r="AN34" s="3">
        <v>4653.4799999999996</v>
      </c>
      <c r="AO34" s="3">
        <v>4653.4799999999996</v>
      </c>
      <c r="AP34" s="3">
        <v>4653.4799999999996</v>
      </c>
      <c r="AQ34" s="3">
        <v>4653.4799999999996</v>
      </c>
      <c r="AR34" s="3">
        <v>4653.4799999999996</v>
      </c>
      <c r="AS34" s="3">
        <v>4653.4799999999996</v>
      </c>
      <c r="AT34" s="3">
        <v>4653.4799999999996</v>
      </c>
      <c r="AU34" s="3">
        <v>4653.4799999999996</v>
      </c>
      <c r="AV34" s="3">
        <v>4653.4799999999996</v>
      </c>
      <c r="AW34" s="3">
        <v>4653.4799999999996</v>
      </c>
      <c r="AX34" s="2"/>
    </row>
    <row r="35" spans="1:50" x14ac:dyDescent="0.2">
      <c r="A35" t="s">
        <v>34</v>
      </c>
      <c r="B35" s="3">
        <v>2943.37</v>
      </c>
      <c r="C35" s="3">
        <v>3133.85</v>
      </c>
      <c r="D35" s="3">
        <v>3133.85</v>
      </c>
      <c r="E35" s="3">
        <v>3179.56</v>
      </c>
      <c r="F35" s="3">
        <v>3179.56</v>
      </c>
      <c r="G35" s="3">
        <v>3225.28</v>
      </c>
      <c r="H35" s="3">
        <v>3225.28</v>
      </c>
      <c r="I35" s="3">
        <v>3271</v>
      </c>
      <c r="J35" s="3">
        <v>3271</v>
      </c>
      <c r="K35" s="3">
        <v>3317.05</v>
      </c>
      <c r="L35" s="3">
        <v>3379.2</v>
      </c>
      <c r="M35" s="3">
        <v>3441.35</v>
      </c>
      <c r="N35" s="3">
        <v>3441.35</v>
      </c>
      <c r="O35" s="3">
        <v>3503.51</v>
      </c>
      <c r="P35" s="3">
        <v>3503.51</v>
      </c>
      <c r="Q35" s="3">
        <v>3565.67</v>
      </c>
      <c r="R35" s="3">
        <v>3565.67</v>
      </c>
      <c r="S35" s="3">
        <v>3627.82</v>
      </c>
      <c r="T35" s="3">
        <v>3627.82</v>
      </c>
      <c r="U35" s="3">
        <v>3689.98</v>
      </c>
      <c r="V35" s="3">
        <v>3689.98</v>
      </c>
      <c r="W35" s="3">
        <v>3752.12</v>
      </c>
      <c r="X35" s="3">
        <v>3752.12</v>
      </c>
      <c r="Y35" s="3">
        <v>3814.28</v>
      </c>
      <c r="Z35" s="3">
        <v>3814.28</v>
      </c>
      <c r="AA35" s="3">
        <v>3876.44</v>
      </c>
      <c r="AB35" s="3">
        <v>3876.44</v>
      </c>
      <c r="AC35" s="3">
        <v>3938.59</v>
      </c>
      <c r="AD35" s="3">
        <v>3938.59</v>
      </c>
      <c r="AE35" s="3">
        <v>4000.74</v>
      </c>
      <c r="AF35" s="3">
        <v>4000.74</v>
      </c>
      <c r="AG35" s="3">
        <v>4062.9</v>
      </c>
      <c r="AH35" s="3">
        <v>4062.9</v>
      </c>
      <c r="AI35" s="3">
        <v>4062.9</v>
      </c>
      <c r="AJ35" s="3">
        <v>4062.9</v>
      </c>
      <c r="AK35" s="3">
        <v>4062.9</v>
      </c>
      <c r="AL35" s="3">
        <v>4062.9</v>
      </c>
      <c r="AM35" s="3">
        <v>4062.9</v>
      </c>
      <c r="AN35" s="3">
        <v>4062.9</v>
      </c>
      <c r="AO35" s="3">
        <v>4062.9</v>
      </c>
      <c r="AP35" s="3">
        <v>4062.9</v>
      </c>
      <c r="AQ35" s="3">
        <v>4062.9</v>
      </c>
      <c r="AR35" s="3">
        <v>4062.9</v>
      </c>
      <c r="AS35" s="3">
        <v>4062.9</v>
      </c>
      <c r="AT35" s="3">
        <v>4062.9</v>
      </c>
      <c r="AU35" s="3">
        <v>4062.9</v>
      </c>
      <c r="AV35" s="3">
        <v>4062.9</v>
      </c>
      <c r="AW35" s="3">
        <v>4062.9</v>
      </c>
      <c r="AX35" s="2"/>
    </row>
    <row r="36" spans="1:50" x14ac:dyDescent="0.2">
      <c r="A36" t="s">
        <v>35</v>
      </c>
      <c r="B36" s="3">
        <v>3050.04</v>
      </c>
      <c r="C36" s="3">
        <v>3248.13</v>
      </c>
      <c r="D36" s="3">
        <v>3248.13</v>
      </c>
      <c r="E36" s="3">
        <v>3293.86</v>
      </c>
      <c r="F36" s="3">
        <v>3293.86</v>
      </c>
      <c r="G36" s="3">
        <v>3355.87</v>
      </c>
      <c r="H36" s="3">
        <v>3355.87</v>
      </c>
      <c r="I36" s="3">
        <v>3480.2</v>
      </c>
      <c r="J36" s="3">
        <v>3480.2</v>
      </c>
      <c r="K36" s="3">
        <v>3604.52</v>
      </c>
      <c r="L36" s="3">
        <v>3666.68</v>
      </c>
      <c r="M36" s="3">
        <v>3775.46</v>
      </c>
      <c r="N36" s="3">
        <v>3775.46</v>
      </c>
      <c r="O36" s="3">
        <v>3884.24</v>
      </c>
      <c r="P36" s="3">
        <v>3884.24</v>
      </c>
      <c r="Q36" s="3">
        <v>3993.02</v>
      </c>
      <c r="R36" s="3">
        <v>3993.02</v>
      </c>
      <c r="S36" s="3">
        <v>4101.8</v>
      </c>
      <c r="T36" s="3">
        <v>4101.8</v>
      </c>
      <c r="U36" s="3">
        <v>4210.58</v>
      </c>
      <c r="V36" s="3">
        <v>4210.58</v>
      </c>
      <c r="W36" s="3">
        <v>4319.37</v>
      </c>
      <c r="X36" s="3">
        <v>4319.37</v>
      </c>
      <c r="Y36" s="3">
        <v>4428.1499999999996</v>
      </c>
      <c r="Z36" s="3">
        <v>4428.1499999999996</v>
      </c>
      <c r="AA36" s="3">
        <v>4536.93</v>
      </c>
      <c r="AB36" s="3">
        <v>4536.93</v>
      </c>
      <c r="AC36" s="3">
        <v>4645.71</v>
      </c>
      <c r="AD36" s="3">
        <v>4645.71</v>
      </c>
      <c r="AE36" s="3">
        <v>4754.49</v>
      </c>
      <c r="AF36" s="3">
        <v>4754.49</v>
      </c>
      <c r="AG36" s="3">
        <v>4754.49</v>
      </c>
      <c r="AH36" s="3">
        <v>4754.49</v>
      </c>
      <c r="AI36" s="3">
        <v>4754.49</v>
      </c>
      <c r="AJ36" s="3">
        <v>4754.49</v>
      </c>
      <c r="AK36" s="3">
        <v>4754.49</v>
      </c>
      <c r="AL36" s="3">
        <v>4754.49</v>
      </c>
      <c r="AM36" s="3">
        <v>4754.49</v>
      </c>
      <c r="AN36" s="3">
        <v>4754.49</v>
      </c>
      <c r="AO36" s="3">
        <v>4754.49</v>
      </c>
      <c r="AP36" s="3">
        <v>4754.49</v>
      </c>
      <c r="AQ36" s="3">
        <v>4754.49</v>
      </c>
      <c r="AR36" s="3">
        <v>4754.49</v>
      </c>
      <c r="AS36" s="3">
        <v>4754.49</v>
      </c>
      <c r="AT36" s="3">
        <v>4754.49</v>
      </c>
      <c r="AU36" s="3">
        <v>4754.49</v>
      </c>
      <c r="AV36" s="3">
        <v>4754.49</v>
      </c>
      <c r="AW36" s="3">
        <v>4754.49</v>
      </c>
      <c r="AX36" s="2"/>
    </row>
    <row r="37" spans="1:50" x14ac:dyDescent="0.2">
      <c r="A37" t="s">
        <v>36</v>
      </c>
      <c r="B37" s="3">
        <v>3176.99</v>
      </c>
      <c r="C37" s="3">
        <v>3384.37</v>
      </c>
      <c r="D37" s="3">
        <v>3384.37</v>
      </c>
      <c r="E37" s="3">
        <v>3477.6</v>
      </c>
      <c r="F37" s="3">
        <v>3477.6</v>
      </c>
      <c r="G37" s="3">
        <v>3570.84</v>
      </c>
      <c r="H37" s="3">
        <v>3570.84</v>
      </c>
      <c r="I37" s="3">
        <v>3664.08</v>
      </c>
      <c r="J37" s="3">
        <v>3664.08</v>
      </c>
      <c r="K37" s="3">
        <v>3757.31</v>
      </c>
      <c r="L37" s="3">
        <v>3819.47</v>
      </c>
      <c r="M37" s="3">
        <v>3912.7</v>
      </c>
      <c r="N37" s="3">
        <v>3912.7</v>
      </c>
      <c r="O37" s="3">
        <v>4005.94</v>
      </c>
      <c r="P37" s="3">
        <v>4005.94</v>
      </c>
      <c r="Q37" s="3">
        <v>4099.17</v>
      </c>
      <c r="R37" s="3">
        <v>4099.17</v>
      </c>
      <c r="S37" s="3">
        <v>4192.41</v>
      </c>
      <c r="T37" s="3">
        <v>4192.41</v>
      </c>
      <c r="U37" s="3">
        <v>4285.6499999999996</v>
      </c>
      <c r="V37" s="3">
        <v>4285.6499999999996</v>
      </c>
      <c r="W37" s="3">
        <v>4378.8900000000003</v>
      </c>
      <c r="X37" s="3">
        <v>4378.8900000000003</v>
      </c>
      <c r="Y37" s="3">
        <v>4472.12</v>
      </c>
      <c r="Z37" s="3">
        <v>4472.12</v>
      </c>
      <c r="AA37" s="3">
        <v>4565.3500000000004</v>
      </c>
      <c r="AB37" s="3">
        <v>4565.3500000000004</v>
      </c>
      <c r="AC37" s="3">
        <v>4658.59</v>
      </c>
      <c r="AD37" s="3">
        <v>4658.59</v>
      </c>
      <c r="AE37" s="3">
        <v>4658.59</v>
      </c>
      <c r="AF37" s="3">
        <v>4658.59</v>
      </c>
      <c r="AG37" s="3">
        <v>4658.59</v>
      </c>
      <c r="AH37" s="3">
        <v>4658.59</v>
      </c>
      <c r="AI37" s="3">
        <v>4658.59</v>
      </c>
      <c r="AJ37" s="3">
        <v>4658.59</v>
      </c>
      <c r="AK37" s="3">
        <v>4658.59</v>
      </c>
      <c r="AL37" s="3">
        <v>4658.59</v>
      </c>
      <c r="AM37" s="3">
        <v>4658.59</v>
      </c>
      <c r="AN37" s="3">
        <v>4658.59</v>
      </c>
      <c r="AO37" s="3">
        <v>4658.59</v>
      </c>
      <c r="AP37" s="3">
        <v>4658.59</v>
      </c>
      <c r="AQ37" s="3">
        <v>4658.59</v>
      </c>
      <c r="AR37" s="3">
        <v>4658.59</v>
      </c>
      <c r="AS37" s="3">
        <v>4658.59</v>
      </c>
      <c r="AT37" s="3">
        <v>4658.59</v>
      </c>
      <c r="AU37" s="3">
        <v>4658.59</v>
      </c>
      <c r="AV37" s="3">
        <v>4658.59</v>
      </c>
      <c r="AW37" s="3">
        <v>4658.59</v>
      </c>
      <c r="AX37" s="2"/>
    </row>
    <row r="38" spans="1:50" x14ac:dyDescent="0.2">
      <c r="A38" t="s">
        <v>37</v>
      </c>
      <c r="B38" s="3">
        <v>3176.99</v>
      </c>
      <c r="C38" s="3">
        <v>3384.37</v>
      </c>
      <c r="D38" s="3">
        <v>3384.37</v>
      </c>
      <c r="E38" s="3">
        <v>3477.6</v>
      </c>
      <c r="F38" s="3">
        <v>3477.6</v>
      </c>
      <c r="G38" s="3">
        <v>3570.84</v>
      </c>
      <c r="H38" s="3">
        <v>3570.84</v>
      </c>
      <c r="I38" s="3">
        <v>3985.24</v>
      </c>
      <c r="J38" s="3">
        <v>3985.24</v>
      </c>
      <c r="K38" s="3">
        <v>4078.47</v>
      </c>
      <c r="L38" s="3">
        <v>4140.63</v>
      </c>
      <c r="M38" s="3">
        <v>4233.87</v>
      </c>
      <c r="N38" s="3">
        <v>4233.87</v>
      </c>
      <c r="O38" s="3">
        <v>4327.1000000000004</v>
      </c>
      <c r="P38" s="3">
        <v>4327.1000000000004</v>
      </c>
      <c r="Q38" s="3">
        <v>4420.34</v>
      </c>
      <c r="R38" s="3">
        <v>4420.34</v>
      </c>
      <c r="S38" s="3">
        <v>4513.57</v>
      </c>
      <c r="T38" s="3">
        <v>4513.57</v>
      </c>
      <c r="U38" s="3">
        <v>4606.8100000000004</v>
      </c>
      <c r="V38" s="3">
        <v>4606.8100000000004</v>
      </c>
      <c r="W38" s="3">
        <v>4700.05</v>
      </c>
      <c r="X38" s="3">
        <v>4700.05</v>
      </c>
      <c r="Y38" s="3">
        <v>4793.28</v>
      </c>
      <c r="Z38" s="3">
        <v>4793.28</v>
      </c>
      <c r="AA38" s="3">
        <v>4886.5200000000004</v>
      </c>
      <c r="AB38" s="3">
        <v>4886.5200000000004</v>
      </c>
      <c r="AC38" s="3">
        <v>4979.76</v>
      </c>
      <c r="AD38" s="3">
        <v>4979.76</v>
      </c>
      <c r="AE38" s="3">
        <v>4979.76</v>
      </c>
      <c r="AF38" s="3">
        <v>4979.76</v>
      </c>
      <c r="AG38" s="3">
        <v>4979.76</v>
      </c>
      <c r="AH38" s="3">
        <v>4979.76</v>
      </c>
      <c r="AI38" s="3">
        <v>4979.76</v>
      </c>
      <c r="AJ38" s="3">
        <v>4979.76</v>
      </c>
      <c r="AK38" s="3">
        <v>4979.76</v>
      </c>
      <c r="AL38" s="3">
        <v>4979.76</v>
      </c>
      <c r="AM38" s="3">
        <v>4979.76</v>
      </c>
      <c r="AN38" s="3">
        <v>4979.76</v>
      </c>
      <c r="AO38" s="3">
        <v>4979.76</v>
      </c>
      <c r="AP38" s="3">
        <v>4979.76</v>
      </c>
      <c r="AQ38" s="3">
        <v>4979.76</v>
      </c>
      <c r="AR38" s="3">
        <v>4979.76</v>
      </c>
      <c r="AS38" s="3">
        <v>4979.76</v>
      </c>
      <c r="AT38" s="3">
        <v>4979.76</v>
      </c>
      <c r="AU38" s="3">
        <v>4979.76</v>
      </c>
      <c r="AV38" s="3">
        <v>4979.76</v>
      </c>
      <c r="AW38" s="3">
        <v>4979.76</v>
      </c>
      <c r="AX38" s="2"/>
    </row>
    <row r="39" spans="1:50" x14ac:dyDescent="0.2">
      <c r="A39" t="s">
        <v>38</v>
      </c>
      <c r="B39" s="3">
        <v>3179.56</v>
      </c>
      <c r="C39" s="3">
        <v>3332.57</v>
      </c>
      <c r="D39" s="3">
        <v>3332.57</v>
      </c>
      <c r="E39" s="3">
        <v>3394.73</v>
      </c>
      <c r="F39" s="3">
        <v>3394.73</v>
      </c>
      <c r="G39" s="3">
        <v>3519.05</v>
      </c>
      <c r="H39" s="3">
        <v>3519.05</v>
      </c>
      <c r="I39" s="3">
        <v>3643.37</v>
      </c>
      <c r="J39" s="3">
        <v>3643.37</v>
      </c>
      <c r="K39" s="3">
        <v>3752.15</v>
      </c>
      <c r="L39" s="3">
        <v>3798.77</v>
      </c>
      <c r="M39" s="3">
        <v>3907.56</v>
      </c>
      <c r="N39" s="3">
        <v>3907.56</v>
      </c>
      <c r="O39" s="3">
        <v>4016.34</v>
      </c>
      <c r="P39" s="3">
        <v>4016.34</v>
      </c>
      <c r="Q39" s="3">
        <v>4125.12</v>
      </c>
      <c r="R39" s="3">
        <v>4125.12</v>
      </c>
      <c r="S39" s="3">
        <v>4233.8999999999996</v>
      </c>
      <c r="T39" s="3">
        <v>4233.8999999999996</v>
      </c>
      <c r="U39" s="3">
        <v>4342.6899999999996</v>
      </c>
      <c r="V39" s="3">
        <v>4342.6899999999996</v>
      </c>
      <c r="W39" s="3">
        <v>4451.46</v>
      </c>
      <c r="X39" s="3">
        <v>4451.46</v>
      </c>
      <c r="Y39" s="3">
        <v>4560.25</v>
      </c>
      <c r="Z39" s="3">
        <v>4560.25</v>
      </c>
      <c r="AA39" s="3">
        <v>4669.03</v>
      </c>
      <c r="AB39" s="3">
        <v>4669.03</v>
      </c>
      <c r="AC39" s="3">
        <v>4777.8100000000004</v>
      </c>
      <c r="AD39" s="3">
        <v>4777.8100000000004</v>
      </c>
      <c r="AE39" s="3">
        <v>4886.59</v>
      </c>
      <c r="AF39" s="3">
        <v>4886.59</v>
      </c>
      <c r="AG39" s="3">
        <v>4886.59</v>
      </c>
      <c r="AH39" s="3">
        <v>4886.59</v>
      </c>
      <c r="AI39" s="3">
        <v>4886.59</v>
      </c>
      <c r="AJ39" s="3">
        <v>4886.59</v>
      </c>
      <c r="AK39" s="3">
        <v>4886.59</v>
      </c>
      <c r="AL39" s="3">
        <v>4886.59</v>
      </c>
      <c r="AM39" s="3">
        <v>4886.59</v>
      </c>
      <c r="AN39" s="3">
        <v>4886.59</v>
      </c>
      <c r="AO39" s="3">
        <v>4886.59</v>
      </c>
      <c r="AP39" s="3">
        <v>4886.59</v>
      </c>
      <c r="AQ39" s="3">
        <v>4886.59</v>
      </c>
      <c r="AR39" s="3">
        <v>4886.59</v>
      </c>
      <c r="AS39" s="3">
        <v>4886.59</v>
      </c>
      <c r="AT39" s="3">
        <v>4886.59</v>
      </c>
      <c r="AU39" s="3">
        <v>4886.59</v>
      </c>
      <c r="AV39" s="3">
        <v>4886.59</v>
      </c>
      <c r="AW39" s="3">
        <v>4886.59</v>
      </c>
      <c r="AX39" s="2"/>
    </row>
    <row r="40" spans="1:50" x14ac:dyDescent="0.2">
      <c r="A40" t="s">
        <v>39</v>
      </c>
      <c r="B40" s="3">
        <v>3179.56</v>
      </c>
      <c r="C40" s="3">
        <v>3379.18</v>
      </c>
      <c r="D40" s="3">
        <v>3379.18</v>
      </c>
      <c r="E40" s="3">
        <v>3425.81</v>
      </c>
      <c r="F40" s="3">
        <v>3425.81</v>
      </c>
      <c r="G40" s="3">
        <v>3487.97</v>
      </c>
      <c r="H40" s="3">
        <v>3487.97</v>
      </c>
      <c r="I40" s="3">
        <v>3612.29</v>
      </c>
      <c r="J40" s="3">
        <v>3612.29</v>
      </c>
      <c r="K40" s="3">
        <v>3736.61</v>
      </c>
      <c r="L40" s="3">
        <v>3798.76</v>
      </c>
      <c r="M40" s="3">
        <v>3907.55</v>
      </c>
      <c r="N40" s="3">
        <v>3907.55</v>
      </c>
      <c r="O40" s="3">
        <v>4016.33</v>
      </c>
      <c r="P40" s="3">
        <v>4016.33</v>
      </c>
      <c r="Q40" s="3">
        <v>4125.1099999999997</v>
      </c>
      <c r="R40" s="3">
        <v>4125.1099999999997</v>
      </c>
      <c r="S40" s="3">
        <v>4233.8900000000003</v>
      </c>
      <c r="T40" s="3">
        <v>4233.8900000000003</v>
      </c>
      <c r="U40" s="3">
        <v>4342.67</v>
      </c>
      <c r="V40" s="3">
        <v>4342.67</v>
      </c>
      <c r="W40" s="3">
        <v>4451.45</v>
      </c>
      <c r="X40" s="3">
        <v>4451.45</v>
      </c>
      <c r="Y40" s="3">
        <v>4560.2299999999996</v>
      </c>
      <c r="Z40" s="3">
        <v>4560.2299999999996</v>
      </c>
      <c r="AA40" s="3">
        <v>4669.0200000000004</v>
      </c>
      <c r="AB40" s="3">
        <v>4669.0200000000004</v>
      </c>
      <c r="AC40" s="3">
        <v>4777.79</v>
      </c>
      <c r="AD40" s="3">
        <v>4777.79</v>
      </c>
      <c r="AE40" s="3">
        <v>4886.58</v>
      </c>
      <c r="AF40" s="3">
        <v>4886.58</v>
      </c>
      <c r="AG40" s="3">
        <v>4995.3599999999997</v>
      </c>
      <c r="AH40" s="3">
        <v>4995.3599999999997</v>
      </c>
      <c r="AI40" s="3">
        <v>4995.3599999999997</v>
      </c>
      <c r="AJ40" s="3">
        <v>4995.3599999999997</v>
      </c>
      <c r="AK40" s="3">
        <v>4995.3599999999997</v>
      </c>
      <c r="AL40" s="3">
        <v>4995.3599999999997</v>
      </c>
      <c r="AM40" s="3">
        <v>4995.3599999999997</v>
      </c>
      <c r="AN40" s="3">
        <v>4995.3599999999997</v>
      </c>
      <c r="AO40" s="3">
        <v>4995.3599999999997</v>
      </c>
      <c r="AP40" s="3">
        <v>4995.3599999999997</v>
      </c>
      <c r="AQ40" s="3">
        <v>4995.3599999999997</v>
      </c>
      <c r="AR40" s="3">
        <v>4995.3599999999997</v>
      </c>
      <c r="AS40" s="3">
        <v>4995.3599999999997</v>
      </c>
      <c r="AT40" s="3">
        <v>4995.3599999999997</v>
      </c>
      <c r="AU40" s="3">
        <v>4995.3599999999997</v>
      </c>
      <c r="AV40" s="3">
        <v>4995.3599999999997</v>
      </c>
      <c r="AW40" s="3">
        <v>4995.3599999999997</v>
      </c>
      <c r="AX40" s="2"/>
    </row>
    <row r="41" spans="1:50" x14ac:dyDescent="0.2">
      <c r="A41" t="s">
        <v>40</v>
      </c>
      <c r="B41" s="3">
        <v>3335.14</v>
      </c>
      <c r="C41" s="3">
        <v>3506.14</v>
      </c>
      <c r="D41" s="3">
        <v>3506.14</v>
      </c>
      <c r="E41" s="3">
        <v>3630.46</v>
      </c>
      <c r="F41" s="3">
        <v>3630.46</v>
      </c>
      <c r="G41" s="3">
        <v>3754.79</v>
      </c>
      <c r="H41" s="3">
        <v>3754.79</v>
      </c>
      <c r="I41" s="3">
        <v>3879.11</v>
      </c>
      <c r="J41" s="3">
        <v>3879.11</v>
      </c>
      <c r="K41" s="3">
        <v>4003.42</v>
      </c>
      <c r="L41" s="3">
        <v>4065.58</v>
      </c>
      <c r="M41" s="3">
        <v>4189.8999999999996</v>
      </c>
      <c r="N41" s="3">
        <v>4189.8999999999996</v>
      </c>
      <c r="O41" s="3">
        <v>4314.2299999999996</v>
      </c>
      <c r="P41" s="3">
        <v>4314.2299999999996</v>
      </c>
      <c r="Q41" s="3">
        <v>4438.55</v>
      </c>
      <c r="R41" s="3">
        <v>4438.55</v>
      </c>
      <c r="S41" s="3">
        <v>4562.87</v>
      </c>
      <c r="T41" s="3">
        <v>4562.87</v>
      </c>
      <c r="U41" s="3">
        <v>4687.1899999999996</v>
      </c>
      <c r="V41" s="3">
        <v>4687.1899999999996</v>
      </c>
      <c r="W41" s="3">
        <v>4811.51</v>
      </c>
      <c r="X41" s="3">
        <v>4811.51</v>
      </c>
      <c r="Y41" s="3">
        <v>4935.84</v>
      </c>
      <c r="Z41" s="3">
        <v>4935.84</v>
      </c>
      <c r="AA41" s="3">
        <v>5060.16</v>
      </c>
      <c r="AB41" s="3">
        <v>5060.16</v>
      </c>
      <c r="AC41" s="3">
        <v>5184.4799999999996</v>
      </c>
      <c r="AD41" s="3">
        <v>5184.4799999999996</v>
      </c>
      <c r="AE41" s="3">
        <v>5184.4799999999996</v>
      </c>
      <c r="AF41" s="3">
        <v>5184.4799999999996</v>
      </c>
      <c r="AG41" s="3">
        <v>5184.4799999999996</v>
      </c>
      <c r="AH41" s="3">
        <v>5184.4799999999996</v>
      </c>
      <c r="AI41" s="3">
        <v>5184.4799999999996</v>
      </c>
      <c r="AJ41" s="3">
        <v>5184.4799999999996</v>
      </c>
      <c r="AK41" s="3">
        <v>5184.4799999999996</v>
      </c>
      <c r="AL41" s="3">
        <v>5184.4799999999996</v>
      </c>
      <c r="AM41" s="3">
        <v>5184.4799999999996</v>
      </c>
      <c r="AN41" s="3">
        <v>5184.4799999999996</v>
      </c>
      <c r="AO41" s="3">
        <v>5184.4799999999996</v>
      </c>
      <c r="AP41" s="3">
        <v>5184.4799999999996</v>
      </c>
      <c r="AQ41" s="3">
        <v>5184.4799999999996</v>
      </c>
      <c r="AR41" s="3">
        <v>5184.4799999999996</v>
      </c>
      <c r="AS41" s="3">
        <v>5184.4799999999996</v>
      </c>
      <c r="AT41" s="3">
        <v>5184.4799999999996</v>
      </c>
      <c r="AU41" s="3">
        <v>5184.4799999999996</v>
      </c>
      <c r="AV41" s="3">
        <v>5184.4799999999996</v>
      </c>
      <c r="AW41" s="3">
        <v>5184.4799999999996</v>
      </c>
      <c r="AX41" s="2"/>
    </row>
    <row r="42" spans="1:50" x14ac:dyDescent="0.2">
      <c r="A42" t="s">
        <v>41</v>
      </c>
      <c r="B42" s="3">
        <v>3301.5</v>
      </c>
      <c r="C42" s="3">
        <v>3503.51</v>
      </c>
      <c r="D42" s="3">
        <v>3503.51</v>
      </c>
      <c r="E42" s="3">
        <v>3550.14</v>
      </c>
      <c r="F42" s="3">
        <v>3550.14</v>
      </c>
      <c r="G42" s="3">
        <v>3612.29</v>
      </c>
      <c r="H42" s="3">
        <v>3612.29</v>
      </c>
      <c r="I42" s="3">
        <v>3736.61</v>
      </c>
      <c r="J42" s="3">
        <v>3736.61</v>
      </c>
      <c r="K42" s="3">
        <v>3860.94</v>
      </c>
      <c r="L42" s="3">
        <v>3923.09</v>
      </c>
      <c r="M42" s="3">
        <v>4031.87</v>
      </c>
      <c r="N42" s="3">
        <v>4031.87</v>
      </c>
      <c r="O42" s="3">
        <v>4140.66</v>
      </c>
      <c r="P42" s="3">
        <v>4140.66</v>
      </c>
      <c r="Q42" s="3">
        <v>4249.4399999999996</v>
      </c>
      <c r="R42" s="3">
        <v>4249.4399999999996</v>
      </c>
      <c r="S42" s="3">
        <v>4358.22</v>
      </c>
      <c r="T42" s="3">
        <v>4358.22</v>
      </c>
      <c r="U42" s="3">
        <v>4467</v>
      </c>
      <c r="V42" s="3">
        <v>4467</v>
      </c>
      <c r="W42" s="3">
        <v>4575.78</v>
      </c>
      <c r="X42" s="3">
        <v>4575.78</v>
      </c>
      <c r="Y42" s="3">
        <v>4684.5600000000004</v>
      </c>
      <c r="Z42" s="3">
        <v>4684.5600000000004</v>
      </c>
      <c r="AA42" s="3">
        <v>4793.34</v>
      </c>
      <c r="AB42" s="3">
        <v>4793.34</v>
      </c>
      <c r="AC42" s="3">
        <v>4902.12</v>
      </c>
      <c r="AD42" s="3">
        <v>4902.12</v>
      </c>
      <c r="AE42" s="3">
        <v>5010.91</v>
      </c>
      <c r="AF42" s="3">
        <v>5010.91</v>
      </c>
      <c r="AG42" s="3">
        <v>5119.68</v>
      </c>
      <c r="AH42" s="3">
        <v>5119.68</v>
      </c>
      <c r="AI42" s="3">
        <v>5119.68</v>
      </c>
      <c r="AJ42" s="3">
        <v>5119.68</v>
      </c>
      <c r="AK42" s="3">
        <v>5119.68</v>
      </c>
      <c r="AL42" s="3">
        <v>5119.68</v>
      </c>
      <c r="AM42" s="3">
        <v>5119.68</v>
      </c>
      <c r="AN42" s="3">
        <v>5119.68</v>
      </c>
      <c r="AO42" s="3">
        <v>5119.68</v>
      </c>
      <c r="AP42" s="3">
        <v>5119.68</v>
      </c>
      <c r="AQ42" s="3">
        <v>5119.68</v>
      </c>
      <c r="AR42" s="3">
        <v>5119.68</v>
      </c>
      <c r="AS42" s="3">
        <v>5119.68</v>
      </c>
      <c r="AT42" s="3">
        <v>5119.68</v>
      </c>
      <c r="AU42" s="3">
        <v>5119.68</v>
      </c>
      <c r="AV42" s="3">
        <v>5119.68</v>
      </c>
      <c r="AW42" s="3">
        <v>5119.68</v>
      </c>
      <c r="AX42" s="2"/>
    </row>
    <row r="43" spans="1:50" x14ac:dyDescent="0.2">
      <c r="A43" t="s">
        <v>42</v>
      </c>
      <c r="B43" s="3">
        <v>3286.23</v>
      </c>
      <c r="C43" s="3">
        <v>3480.2</v>
      </c>
      <c r="D43" s="3">
        <v>3480.2</v>
      </c>
      <c r="E43" s="3">
        <v>3526.83</v>
      </c>
      <c r="F43" s="3">
        <v>3526.83</v>
      </c>
      <c r="G43" s="3">
        <v>3573.45</v>
      </c>
      <c r="H43" s="3">
        <v>3573.45</v>
      </c>
      <c r="I43" s="3">
        <v>3620.08</v>
      </c>
      <c r="J43" s="3">
        <v>3620.08</v>
      </c>
      <c r="K43" s="3">
        <v>3666.71</v>
      </c>
      <c r="L43" s="3">
        <v>3728.86</v>
      </c>
      <c r="M43" s="3">
        <v>3791.02</v>
      </c>
      <c r="N43" s="3">
        <v>3791.02</v>
      </c>
      <c r="O43" s="3">
        <v>3853.17</v>
      </c>
      <c r="P43" s="3">
        <v>3853.17</v>
      </c>
      <c r="Q43" s="3">
        <v>3915.33</v>
      </c>
      <c r="R43" s="3">
        <v>3915.33</v>
      </c>
      <c r="S43" s="3">
        <v>3977.48</v>
      </c>
      <c r="T43" s="3">
        <v>3977.48</v>
      </c>
      <c r="U43" s="3">
        <v>4039.63</v>
      </c>
      <c r="V43" s="3">
        <v>4039.63</v>
      </c>
      <c r="W43" s="3">
        <v>4101.79</v>
      </c>
      <c r="X43" s="3">
        <v>4101.79</v>
      </c>
      <c r="Y43" s="3">
        <v>4163.9399999999996</v>
      </c>
      <c r="Z43" s="3">
        <v>4163.9399999999996</v>
      </c>
      <c r="AA43" s="3">
        <v>4226.1000000000004</v>
      </c>
      <c r="AB43" s="3">
        <v>4226.1000000000004</v>
      </c>
      <c r="AC43" s="3">
        <v>4288.25</v>
      </c>
      <c r="AD43" s="3">
        <v>4288.25</v>
      </c>
      <c r="AE43" s="3">
        <v>4350.41</v>
      </c>
      <c r="AF43" s="3">
        <v>4350.41</v>
      </c>
      <c r="AG43" s="3">
        <v>4412.5600000000004</v>
      </c>
      <c r="AH43" s="3">
        <v>4412.5600000000004</v>
      </c>
      <c r="AI43" s="3">
        <v>4412.5600000000004</v>
      </c>
      <c r="AJ43" s="3">
        <v>4412.5600000000004</v>
      </c>
      <c r="AK43" s="3">
        <v>4412.5600000000004</v>
      </c>
      <c r="AL43" s="3">
        <v>4412.5600000000004</v>
      </c>
      <c r="AM43" s="3">
        <v>4412.5600000000004</v>
      </c>
      <c r="AN43" s="3">
        <v>4412.5600000000004</v>
      </c>
      <c r="AO43" s="3">
        <v>4412.5600000000004</v>
      </c>
      <c r="AP43" s="3">
        <v>4412.5600000000004</v>
      </c>
      <c r="AQ43" s="3">
        <v>4412.5600000000004</v>
      </c>
      <c r="AR43" s="3">
        <v>4412.5600000000004</v>
      </c>
      <c r="AS43" s="3">
        <v>4412.5600000000004</v>
      </c>
      <c r="AT43" s="3">
        <v>4412.5600000000004</v>
      </c>
      <c r="AU43" s="3">
        <v>4412.5600000000004</v>
      </c>
      <c r="AV43" s="3">
        <v>4412.5600000000004</v>
      </c>
      <c r="AW43" s="3">
        <v>4412.5600000000004</v>
      </c>
      <c r="AX43" s="2"/>
    </row>
    <row r="44" spans="1:50" x14ac:dyDescent="0.2">
      <c r="A44" t="s">
        <v>43</v>
      </c>
      <c r="B44" s="3">
        <v>3495.71</v>
      </c>
      <c r="C44" s="3">
        <v>3705.53</v>
      </c>
      <c r="D44" s="3">
        <v>3705.53</v>
      </c>
      <c r="E44" s="3">
        <v>3798.76</v>
      </c>
      <c r="F44" s="3">
        <v>3798.76</v>
      </c>
      <c r="G44" s="3">
        <v>3892</v>
      </c>
      <c r="H44" s="3">
        <v>3892</v>
      </c>
      <c r="I44" s="3">
        <v>3985.24</v>
      </c>
      <c r="J44" s="3">
        <v>3985.24</v>
      </c>
      <c r="K44" s="3">
        <v>4078.47</v>
      </c>
      <c r="L44" s="3">
        <v>4140.63</v>
      </c>
      <c r="M44" s="3">
        <v>4233.87</v>
      </c>
      <c r="N44" s="3">
        <v>4233.87</v>
      </c>
      <c r="O44" s="3">
        <v>4327.1000000000004</v>
      </c>
      <c r="P44" s="3">
        <v>4327.1000000000004</v>
      </c>
      <c r="Q44" s="3">
        <v>4420.34</v>
      </c>
      <c r="R44" s="3">
        <v>4420.34</v>
      </c>
      <c r="S44" s="3">
        <v>4513.57</v>
      </c>
      <c r="T44" s="3">
        <v>4513.57</v>
      </c>
      <c r="U44" s="3">
        <v>4606.8100000000004</v>
      </c>
      <c r="V44" s="3">
        <v>4606.8100000000004</v>
      </c>
      <c r="W44" s="3">
        <v>4700.05</v>
      </c>
      <c r="X44" s="3">
        <v>4700.05</v>
      </c>
      <c r="Y44" s="3">
        <v>4793.28</v>
      </c>
      <c r="Z44" s="3">
        <v>4793.28</v>
      </c>
      <c r="AA44" s="3">
        <v>4886.5200000000004</v>
      </c>
      <c r="AB44" s="3">
        <v>4886.5200000000004</v>
      </c>
      <c r="AC44" s="3">
        <v>4979.76</v>
      </c>
      <c r="AD44" s="3">
        <v>4979.76</v>
      </c>
      <c r="AE44" s="3">
        <v>4979.76</v>
      </c>
      <c r="AF44" s="3">
        <v>4979.76</v>
      </c>
      <c r="AG44" s="3">
        <v>4979.76</v>
      </c>
      <c r="AH44" s="3">
        <v>4979.76</v>
      </c>
      <c r="AI44" s="3">
        <v>4979.76</v>
      </c>
      <c r="AJ44" s="3">
        <v>4979.76</v>
      </c>
      <c r="AK44" s="3">
        <v>4979.76</v>
      </c>
      <c r="AL44" s="3">
        <v>4979.76</v>
      </c>
      <c r="AM44" s="3">
        <v>4979.76</v>
      </c>
      <c r="AN44" s="3">
        <v>4979.76</v>
      </c>
      <c r="AO44" s="3">
        <v>4979.76</v>
      </c>
      <c r="AP44" s="3">
        <v>4979.76</v>
      </c>
      <c r="AQ44" s="3">
        <v>4979.76</v>
      </c>
      <c r="AR44" s="3">
        <v>4979.76</v>
      </c>
      <c r="AS44" s="3">
        <v>4979.76</v>
      </c>
      <c r="AT44" s="3">
        <v>4979.76</v>
      </c>
      <c r="AU44" s="3">
        <v>4979.76</v>
      </c>
      <c r="AV44" s="3">
        <v>4979.76</v>
      </c>
      <c r="AW44" s="3">
        <v>4979.76</v>
      </c>
      <c r="AX44" s="2"/>
    </row>
    <row r="45" spans="1:50" x14ac:dyDescent="0.2">
      <c r="A45" t="s">
        <v>44</v>
      </c>
      <c r="B45" s="3">
        <v>3620.03</v>
      </c>
      <c r="C45" s="3">
        <v>3752.11</v>
      </c>
      <c r="D45" s="3">
        <v>3752.11</v>
      </c>
      <c r="E45" s="3">
        <v>3845.35</v>
      </c>
      <c r="F45" s="3">
        <v>3845.35</v>
      </c>
      <c r="G45" s="3">
        <v>3938.58</v>
      </c>
      <c r="H45" s="3">
        <v>3938.58</v>
      </c>
      <c r="I45" s="3">
        <v>4031.82</v>
      </c>
      <c r="J45" s="3">
        <v>4031.82</v>
      </c>
      <c r="K45" s="3">
        <v>4125.0600000000004</v>
      </c>
      <c r="L45" s="3">
        <v>4187.22</v>
      </c>
      <c r="M45" s="3">
        <v>4280.45</v>
      </c>
      <c r="N45" s="3">
        <v>4280.45</v>
      </c>
      <c r="O45" s="3">
        <v>4373.6899999999996</v>
      </c>
      <c r="P45" s="3">
        <v>4373.6899999999996</v>
      </c>
      <c r="Q45" s="3">
        <v>4479.1499999999996</v>
      </c>
      <c r="R45" s="3">
        <v>4479.1499999999996</v>
      </c>
      <c r="S45" s="3">
        <v>4584.6099999999997</v>
      </c>
      <c r="T45" s="3">
        <v>4584.6099999999997</v>
      </c>
      <c r="U45" s="3">
        <v>4690.07</v>
      </c>
      <c r="V45" s="3">
        <v>4690.07</v>
      </c>
      <c r="W45" s="3">
        <v>4795.53</v>
      </c>
      <c r="X45" s="3">
        <v>4795.53</v>
      </c>
      <c r="Y45" s="3">
        <v>4900.99</v>
      </c>
      <c r="Z45" s="3">
        <v>4900.99</v>
      </c>
      <c r="AA45" s="3">
        <v>5006.45</v>
      </c>
      <c r="AB45" s="3">
        <v>5006.45</v>
      </c>
      <c r="AC45" s="3">
        <v>5111.92</v>
      </c>
      <c r="AD45" s="3">
        <v>5111.92</v>
      </c>
      <c r="AE45" s="3">
        <v>5111.92</v>
      </c>
      <c r="AF45" s="3">
        <v>5111.92</v>
      </c>
      <c r="AG45" s="3">
        <v>5111.92</v>
      </c>
      <c r="AH45" s="3">
        <v>5111.92</v>
      </c>
      <c r="AI45" s="3">
        <v>5111.92</v>
      </c>
      <c r="AJ45" s="3">
        <v>5111.92</v>
      </c>
      <c r="AK45" s="3">
        <v>5111.92</v>
      </c>
      <c r="AL45" s="3">
        <v>5111.92</v>
      </c>
      <c r="AM45" s="3">
        <v>5111.92</v>
      </c>
      <c r="AN45" s="3">
        <v>5111.92</v>
      </c>
      <c r="AO45" s="3">
        <v>5111.92</v>
      </c>
      <c r="AP45" s="3">
        <v>5111.92</v>
      </c>
      <c r="AQ45" s="3">
        <v>5111.92</v>
      </c>
      <c r="AR45" s="3">
        <v>5111.92</v>
      </c>
      <c r="AS45" s="3">
        <v>5111.92</v>
      </c>
      <c r="AT45" s="3">
        <v>5111.92</v>
      </c>
      <c r="AU45" s="3">
        <v>5111.92</v>
      </c>
      <c r="AV45" s="3">
        <v>5111.92</v>
      </c>
      <c r="AW45" s="3">
        <v>5111.92</v>
      </c>
      <c r="AX45" s="2"/>
    </row>
    <row r="46" spans="1:50" x14ac:dyDescent="0.2">
      <c r="A46" t="s">
        <v>45</v>
      </c>
      <c r="B46" s="3">
        <v>3644.48</v>
      </c>
      <c r="C46" s="3">
        <v>3788.78</v>
      </c>
      <c r="D46" s="3">
        <v>3788.78</v>
      </c>
      <c r="E46" s="3">
        <v>3894.25</v>
      </c>
      <c r="F46" s="3">
        <v>3894.25</v>
      </c>
      <c r="G46" s="3">
        <v>3999.71</v>
      </c>
      <c r="H46" s="3">
        <v>3999.71</v>
      </c>
      <c r="I46" s="3">
        <v>4105.17</v>
      </c>
      <c r="J46" s="3">
        <v>4105.17</v>
      </c>
      <c r="K46" s="3">
        <v>4210.63</v>
      </c>
      <c r="L46" s="3">
        <v>4272.78</v>
      </c>
      <c r="M46" s="3">
        <v>4378.24</v>
      </c>
      <c r="N46" s="3">
        <v>4378.24</v>
      </c>
      <c r="O46" s="3">
        <v>4483.71</v>
      </c>
      <c r="P46" s="3">
        <v>4483.71</v>
      </c>
      <c r="Q46" s="3">
        <v>4589.17</v>
      </c>
      <c r="R46" s="3">
        <v>4589.17</v>
      </c>
      <c r="S46" s="3">
        <v>4694.63</v>
      </c>
      <c r="T46" s="3">
        <v>4694.63</v>
      </c>
      <c r="U46" s="3">
        <v>4800.09</v>
      </c>
      <c r="V46" s="3">
        <v>4800.09</v>
      </c>
      <c r="W46" s="3">
        <v>4905.55</v>
      </c>
      <c r="X46" s="3">
        <v>4905.55</v>
      </c>
      <c r="Y46" s="3">
        <v>5011.01</v>
      </c>
      <c r="Z46" s="3">
        <v>5011.01</v>
      </c>
      <c r="AA46" s="3">
        <v>5116.4799999999996</v>
      </c>
      <c r="AB46" s="3">
        <v>5116.4799999999996</v>
      </c>
      <c r="AC46" s="3">
        <v>5221.9399999999996</v>
      </c>
      <c r="AD46" s="3">
        <v>5221.9399999999996</v>
      </c>
      <c r="AE46" s="3">
        <v>5221.9399999999996</v>
      </c>
      <c r="AF46" s="3">
        <v>5221.9399999999996</v>
      </c>
      <c r="AG46" s="3">
        <v>5221.9399999999996</v>
      </c>
      <c r="AH46" s="3">
        <v>5221.9399999999996</v>
      </c>
      <c r="AI46" s="3">
        <v>5221.9399999999996</v>
      </c>
      <c r="AJ46" s="3">
        <v>5221.9399999999996</v>
      </c>
      <c r="AK46" s="3">
        <v>5221.9399999999996</v>
      </c>
      <c r="AL46" s="3">
        <v>5221.9399999999996</v>
      </c>
      <c r="AM46" s="3">
        <v>5221.9399999999996</v>
      </c>
      <c r="AN46" s="3">
        <v>5221.9399999999996</v>
      </c>
      <c r="AO46" s="3">
        <v>5221.9399999999996</v>
      </c>
      <c r="AP46" s="3">
        <v>5221.9399999999996</v>
      </c>
      <c r="AQ46" s="3">
        <v>5221.9399999999996</v>
      </c>
      <c r="AR46" s="3">
        <v>5221.9399999999996</v>
      </c>
      <c r="AS46" s="3">
        <v>5221.9399999999996</v>
      </c>
      <c r="AT46" s="3">
        <v>5221.9399999999996</v>
      </c>
      <c r="AU46" s="3">
        <v>5221.9399999999996</v>
      </c>
      <c r="AV46" s="3">
        <v>5221.9399999999996</v>
      </c>
      <c r="AW46" s="3">
        <v>5221.9399999999996</v>
      </c>
      <c r="AX46" s="2"/>
    </row>
    <row r="47" spans="1:50" x14ac:dyDescent="0.2">
      <c r="A47" t="s">
        <v>46</v>
      </c>
      <c r="B47" s="3">
        <v>3674.42</v>
      </c>
      <c r="C47" s="3">
        <v>3806.51</v>
      </c>
      <c r="D47" s="3">
        <v>3806.51</v>
      </c>
      <c r="E47" s="3">
        <v>3930.83</v>
      </c>
      <c r="F47" s="3">
        <v>3930.83</v>
      </c>
      <c r="G47" s="3">
        <v>4055.15</v>
      </c>
      <c r="H47" s="3">
        <v>4055.15</v>
      </c>
      <c r="I47" s="3">
        <v>4179.47</v>
      </c>
      <c r="J47" s="3">
        <v>4179.47</v>
      </c>
      <c r="K47" s="3">
        <v>4303.8</v>
      </c>
      <c r="L47" s="3">
        <v>4365.95</v>
      </c>
      <c r="M47" s="3">
        <v>4490.2700000000004</v>
      </c>
      <c r="N47" s="3">
        <v>4490.2700000000004</v>
      </c>
      <c r="O47" s="3">
        <v>4614.6000000000004</v>
      </c>
      <c r="P47" s="3">
        <v>4614.6000000000004</v>
      </c>
      <c r="Q47" s="3">
        <v>4738.92</v>
      </c>
      <c r="R47" s="3">
        <v>4738.92</v>
      </c>
      <c r="S47" s="3">
        <v>4863.24</v>
      </c>
      <c r="T47" s="3">
        <v>4863.24</v>
      </c>
      <c r="U47" s="3">
        <v>4987.57</v>
      </c>
      <c r="V47" s="3">
        <v>4987.57</v>
      </c>
      <c r="W47" s="3">
        <v>5111.8900000000003</v>
      </c>
      <c r="X47" s="3">
        <v>5111.8900000000003</v>
      </c>
      <c r="Y47" s="3">
        <v>5236.21</v>
      </c>
      <c r="Z47" s="3">
        <v>5236.21</v>
      </c>
      <c r="AA47" s="3">
        <v>5360.53</v>
      </c>
      <c r="AB47" s="3">
        <v>5360.53</v>
      </c>
      <c r="AC47" s="3">
        <v>5484.85</v>
      </c>
      <c r="AD47" s="3">
        <v>5484.85</v>
      </c>
      <c r="AE47" s="3">
        <v>5484.85</v>
      </c>
      <c r="AF47" s="3">
        <v>5484.85</v>
      </c>
      <c r="AG47" s="3">
        <v>5484.85</v>
      </c>
      <c r="AH47" s="3">
        <v>5484.85</v>
      </c>
      <c r="AI47" s="3">
        <v>5484.85</v>
      </c>
      <c r="AJ47" s="3">
        <v>5484.85</v>
      </c>
      <c r="AK47" s="3">
        <v>5484.85</v>
      </c>
      <c r="AL47" s="3">
        <v>5484.85</v>
      </c>
      <c r="AM47" s="3">
        <v>5484.85</v>
      </c>
      <c r="AN47" s="3">
        <v>5484.85</v>
      </c>
      <c r="AO47" s="3">
        <v>5484.85</v>
      </c>
      <c r="AP47" s="3">
        <v>5484.85</v>
      </c>
      <c r="AQ47" s="3">
        <v>5484.85</v>
      </c>
      <c r="AR47" s="3">
        <v>5484.85</v>
      </c>
      <c r="AS47" s="3">
        <v>5484.85</v>
      </c>
      <c r="AT47" s="3">
        <v>5484.85</v>
      </c>
      <c r="AU47" s="3">
        <v>5484.85</v>
      </c>
      <c r="AV47" s="3">
        <v>5484.85</v>
      </c>
      <c r="AW47" s="3">
        <v>5484.85</v>
      </c>
      <c r="AX47" s="2"/>
    </row>
    <row r="48" spans="1:50" x14ac:dyDescent="0.2">
      <c r="A48" t="s">
        <v>47</v>
      </c>
      <c r="B48" s="3">
        <v>3806.52</v>
      </c>
      <c r="C48" s="3">
        <v>3993.03</v>
      </c>
      <c r="D48" s="3">
        <v>3993.03</v>
      </c>
      <c r="E48" s="3">
        <v>4160.09</v>
      </c>
      <c r="F48" s="3">
        <v>4160.09</v>
      </c>
      <c r="G48" s="3">
        <v>4327.1400000000003</v>
      </c>
      <c r="H48" s="3">
        <v>4327.1400000000003</v>
      </c>
      <c r="I48" s="3">
        <v>4494.2</v>
      </c>
      <c r="J48" s="3">
        <v>4494.2</v>
      </c>
      <c r="K48" s="3">
        <v>4661.25</v>
      </c>
      <c r="L48" s="3">
        <v>4723.41</v>
      </c>
      <c r="M48" s="3">
        <v>4890.47</v>
      </c>
      <c r="N48" s="3">
        <v>4890.47</v>
      </c>
      <c r="O48" s="3">
        <v>5057.53</v>
      </c>
      <c r="P48" s="3">
        <v>5057.53</v>
      </c>
      <c r="Q48" s="3">
        <v>5224.59</v>
      </c>
      <c r="R48" s="3">
        <v>5224.59</v>
      </c>
      <c r="S48" s="3">
        <v>5391.64</v>
      </c>
      <c r="T48" s="3">
        <v>5391.64</v>
      </c>
      <c r="U48" s="3">
        <v>5558.7</v>
      </c>
      <c r="V48" s="3">
        <v>5558.7</v>
      </c>
      <c r="W48" s="3">
        <v>5725.76</v>
      </c>
      <c r="X48" s="3">
        <v>5725.76</v>
      </c>
      <c r="Y48" s="3">
        <v>5892.82</v>
      </c>
      <c r="Z48" s="3">
        <v>5892.82</v>
      </c>
      <c r="AA48" s="3">
        <v>5892.82</v>
      </c>
      <c r="AB48" s="3">
        <v>5892.82</v>
      </c>
      <c r="AC48" s="3">
        <v>5892.82</v>
      </c>
      <c r="AD48" s="3">
        <v>5892.82</v>
      </c>
      <c r="AE48" s="3">
        <v>5892.82</v>
      </c>
      <c r="AF48" s="3">
        <v>5892.82</v>
      </c>
      <c r="AG48" s="3">
        <v>5892.82</v>
      </c>
      <c r="AH48" s="3">
        <v>5892.82</v>
      </c>
      <c r="AI48" s="3">
        <v>5892.82</v>
      </c>
      <c r="AJ48" s="3">
        <v>5892.82</v>
      </c>
      <c r="AK48" s="3">
        <v>5892.82</v>
      </c>
      <c r="AL48" s="3">
        <v>5892.82</v>
      </c>
      <c r="AM48" s="3">
        <v>5892.82</v>
      </c>
      <c r="AN48" s="3">
        <v>5892.82</v>
      </c>
      <c r="AO48" s="3">
        <v>5892.82</v>
      </c>
      <c r="AP48" s="3">
        <v>5892.82</v>
      </c>
      <c r="AQ48" s="3">
        <v>5892.82</v>
      </c>
      <c r="AR48" s="3">
        <v>5892.82</v>
      </c>
      <c r="AS48" s="3">
        <v>5892.82</v>
      </c>
      <c r="AT48" s="3">
        <v>5892.82</v>
      </c>
      <c r="AU48" s="3">
        <v>5892.82</v>
      </c>
      <c r="AV48" s="3">
        <v>5892.82</v>
      </c>
      <c r="AW48" s="3">
        <v>5892.82</v>
      </c>
      <c r="AX48" s="2"/>
    </row>
    <row r="49" spans="1:50" x14ac:dyDescent="0.2">
      <c r="A49" t="s">
        <v>48</v>
      </c>
      <c r="B49" s="3">
        <v>3790.98</v>
      </c>
      <c r="C49" s="3">
        <v>3961.97</v>
      </c>
      <c r="D49" s="3">
        <v>3961.97</v>
      </c>
      <c r="E49" s="3">
        <v>4086.29</v>
      </c>
      <c r="F49" s="3">
        <v>4086.29</v>
      </c>
      <c r="G49" s="3">
        <v>4210.62</v>
      </c>
      <c r="H49" s="3">
        <v>4210.62</v>
      </c>
      <c r="I49" s="3">
        <v>4334.9399999999996</v>
      </c>
      <c r="J49" s="3">
        <v>4334.9399999999996</v>
      </c>
      <c r="K49" s="3">
        <v>4459.26</v>
      </c>
      <c r="L49" s="3">
        <v>4521.42</v>
      </c>
      <c r="M49" s="3">
        <v>4645.74</v>
      </c>
      <c r="N49" s="3">
        <v>4645.74</v>
      </c>
      <c r="O49" s="3">
        <v>4770.0600000000004</v>
      </c>
      <c r="P49" s="3">
        <v>4770.0600000000004</v>
      </c>
      <c r="Q49" s="3">
        <v>4894.3900000000003</v>
      </c>
      <c r="R49" s="3">
        <v>4894.3900000000003</v>
      </c>
      <c r="S49" s="3">
        <v>5018.71</v>
      </c>
      <c r="T49" s="3">
        <v>5018.71</v>
      </c>
      <c r="U49" s="3">
        <v>5143.0200000000004</v>
      </c>
      <c r="V49" s="3">
        <v>5143.0200000000004</v>
      </c>
      <c r="W49" s="3">
        <v>5267.35</v>
      </c>
      <c r="X49" s="3">
        <v>5267.35</v>
      </c>
      <c r="Y49" s="3">
        <v>5391.67</v>
      </c>
      <c r="Z49" s="3">
        <v>5391.67</v>
      </c>
      <c r="AA49" s="3">
        <v>5515.99</v>
      </c>
      <c r="AB49" s="3">
        <v>5515.99</v>
      </c>
      <c r="AC49" s="3">
        <v>5640.32</v>
      </c>
      <c r="AD49" s="3">
        <v>5640.32</v>
      </c>
      <c r="AE49" s="3">
        <v>5640.32</v>
      </c>
      <c r="AF49" s="3">
        <v>5640.32</v>
      </c>
      <c r="AG49" s="3">
        <v>5640.32</v>
      </c>
      <c r="AH49" s="3">
        <v>5640.32</v>
      </c>
      <c r="AI49" s="3">
        <v>5640.32</v>
      </c>
      <c r="AJ49" s="3">
        <v>5640.32</v>
      </c>
      <c r="AK49" s="3">
        <v>5640.32</v>
      </c>
      <c r="AL49" s="3">
        <v>5640.32</v>
      </c>
      <c r="AM49" s="3">
        <v>5640.32</v>
      </c>
      <c r="AN49" s="3">
        <v>5640.32</v>
      </c>
      <c r="AO49" s="3">
        <v>5640.32</v>
      </c>
      <c r="AP49" s="3">
        <v>5640.32</v>
      </c>
      <c r="AQ49" s="3">
        <v>5640.32</v>
      </c>
      <c r="AR49" s="3">
        <v>5640.32</v>
      </c>
      <c r="AS49" s="3">
        <v>5640.32</v>
      </c>
      <c r="AT49" s="3">
        <v>5640.32</v>
      </c>
      <c r="AU49" s="3">
        <v>5640.32</v>
      </c>
      <c r="AV49" s="3">
        <v>5640.32</v>
      </c>
      <c r="AW49" s="3">
        <v>5640.32</v>
      </c>
      <c r="AX49" s="2"/>
    </row>
    <row r="50" spans="1:50" x14ac:dyDescent="0.2">
      <c r="A50" t="s">
        <v>49</v>
      </c>
      <c r="B50" s="3">
        <v>3728.84</v>
      </c>
      <c r="C50" s="3">
        <v>3853.17</v>
      </c>
      <c r="D50" s="3">
        <v>3853.17</v>
      </c>
      <c r="E50" s="3">
        <v>3899.79</v>
      </c>
      <c r="F50" s="3">
        <v>3899.79</v>
      </c>
      <c r="G50" s="3">
        <v>3961.94</v>
      </c>
      <c r="H50" s="3">
        <v>3961.94</v>
      </c>
      <c r="I50" s="3">
        <v>4086.27</v>
      </c>
      <c r="J50" s="3">
        <v>4086.27</v>
      </c>
      <c r="K50" s="3">
        <v>4210.59</v>
      </c>
      <c r="L50" s="3">
        <v>4272.75</v>
      </c>
      <c r="M50" s="3">
        <v>4381.53</v>
      </c>
      <c r="N50" s="3">
        <v>4381.53</v>
      </c>
      <c r="O50" s="3">
        <v>4490.3100000000004</v>
      </c>
      <c r="P50" s="3">
        <v>4490.3100000000004</v>
      </c>
      <c r="Q50" s="3">
        <v>4599.09</v>
      </c>
      <c r="R50" s="3">
        <v>4599.09</v>
      </c>
      <c r="S50" s="3">
        <v>4707.88</v>
      </c>
      <c r="T50" s="3">
        <v>4707.88</v>
      </c>
      <c r="U50" s="3">
        <v>4816.6499999999996</v>
      </c>
      <c r="V50" s="3">
        <v>4816.6499999999996</v>
      </c>
      <c r="W50" s="3">
        <v>4925.43</v>
      </c>
      <c r="X50" s="3">
        <v>4925.43</v>
      </c>
      <c r="Y50" s="3">
        <v>5034.22</v>
      </c>
      <c r="Z50" s="3">
        <v>5034.22</v>
      </c>
      <c r="AA50" s="3">
        <v>5142.99</v>
      </c>
      <c r="AB50" s="3">
        <v>5142.99</v>
      </c>
      <c r="AC50" s="3">
        <v>5251.78</v>
      </c>
      <c r="AD50" s="3">
        <v>5251.78</v>
      </c>
      <c r="AE50" s="3">
        <v>5360.56</v>
      </c>
      <c r="AF50" s="3">
        <v>5360.56</v>
      </c>
      <c r="AG50" s="3">
        <v>5469.34</v>
      </c>
      <c r="AH50" s="3">
        <v>5469.34</v>
      </c>
      <c r="AI50" s="3">
        <v>5469.34</v>
      </c>
      <c r="AJ50" s="3">
        <v>5469.34</v>
      </c>
      <c r="AK50" s="3">
        <v>5469.34</v>
      </c>
      <c r="AL50" s="3">
        <v>5469.34</v>
      </c>
      <c r="AM50" s="3">
        <v>5469.34</v>
      </c>
      <c r="AN50" s="3">
        <v>5469.34</v>
      </c>
      <c r="AO50" s="3">
        <v>5469.34</v>
      </c>
      <c r="AP50" s="3">
        <v>5469.34</v>
      </c>
      <c r="AQ50" s="3">
        <v>5469.34</v>
      </c>
      <c r="AR50" s="3">
        <v>5469.34</v>
      </c>
      <c r="AS50" s="3">
        <v>5469.34</v>
      </c>
      <c r="AT50" s="3">
        <v>5469.34</v>
      </c>
      <c r="AU50" s="3">
        <v>5469.34</v>
      </c>
      <c r="AV50" s="3">
        <v>5469.34</v>
      </c>
      <c r="AW50" s="3">
        <v>5469.34</v>
      </c>
      <c r="AX50" s="2"/>
    </row>
    <row r="51" spans="1:50" x14ac:dyDescent="0.2">
      <c r="A51" t="s">
        <v>50</v>
      </c>
      <c r="B51" s="3">
        <v>3858.85</v>
      </c>
      <c r="C51" s="3">
        <v>4041.7</v>
      </c>
      <c r="D51" s="3">
        <v>4041.7</v>
      </c>
      <c r="E51" s="3">
        <v>4205.4799999999996</v>
      </c>
      <c r="F51" s="3">
        <v>4205.4799999999996</v>
      </c>
      <c r="G51" s="3">
        <v>4456.6499999999996</v>
      </c>
      <c r="H51" s="3">
        <v>4456.6499999999996</v>
      </c>
      <c r="I51" s="3">
        <v>4623.71</v>
      </c>
      <c r="J51" s="3">
        <v>4623.71</v>
      </c>
      <c r="K51" s="3">
        <v>4790.7700000000004</v>
      </c>
      <c r="L51" s="3">
        <v>4852.92</v>
      </c>
      <c r="M51" s="3">
        <v>5019.97</v>
      </c>
      <c r="N51" s="3">
        <v>5019.97</v>
      </c>
      <c r="O51" s="3">
        <v>5187.03</v>
      </c>
      <c r="P51" s="3">
        <v>5187.03</v>
      </c>
      <c r="Q51" s="3">
        <v>5354.09</v>
      </c>
      <c r="R51" s="3">
        <v>5354.09</v>
      </c>
      <c r="S51" s="3">
        <v>5521.15</v>
      </c>
      <c r="T51" s="3">
        <v>5521.15</v>
      </c>
      <c r="U51" s="3">
        <v>5688.21</v>
      </c>
      <c r="V51" s="3">
        <v>5688.21</v>
      </c>
      <c r="W51" s="3">
        <v>5855.26</v>
      </c>
      <c r="X51" s="3">
        <v>5855.26</v>
      </c>
      <c r="Y51" s="3">
        <v>6022.32</v>
      </c>
      <c r="Z51" s="3">
        <v>6022.32</v>
      </c>
      <c r="AA51" s="3">
        <v>6022.32</v>
      </c>
      <c r="AB51" s="3">
        <v>6022.32</v>
      </c>
      <c r="AC51" s="3">
        <v>6022.32</v>
      </c>
      <c r="AD51" s="3">
        <v>6022.32</v>
      </c>
      <c r="AE51" s="3">
        <v>6022.32</v>
      </c>
      <c r="AF51" s="3">
        <v>6022.32</v>
      </c>
      <c r="AG51" s="3">
        <v>6022.32</v>
      </c>
      <c r="AH51" s="3">
        <v>6022.32</v>
      </c>
      <c r="AI51" s="3">
        <v>6022.32</v>
      </c>
      <c r="AJ51" s="3">
        <v>6022.32</v>
      </c>
      <c r="AK51" s="3">
        <v>6022.32</v>
      </c>
      <c r="AL51" s="3">
        <v>6022.32</v>
      </c>
      <c r="AM51" s="3">
        <v>6022.32</v>
      </c>
      <c r="AN51" s="3">
        <v>6022.32</v>
      </c>
      <c r="AO51" s="3">
        <v>6022.32</v>
      </c>
      <c r="AP51" s="3">
        <v>6022.32</v>
      </c>
      <c r="AQ51" s="3">
        <v>6022.32</v>
      </c>
      <c r="AR51" s="3">
        <v>6022.32</v>
      </c>
      <c r="AS51" s="3">
        <v>6022.32</v>
      </c>
      <c r="AT51" s="3">
        <v>6022.32</v>
      </c>
      <c r="AU51" s="3">
        <v>6022.32</v>
      </c>
      <c r="AV51" s="3">
        <v>6022.32</v>
      </c>
      <c r="AW51" s="3">
        <v>6022.32</v>
      </c>
      <c r="AX51" s="2"/>
    </row>
    <row r="52" spans="1:50" x14ac:dyDescent="0.2">
      <c r="A52" t="s">
        <v>51</v>
      </c>
      <c r="B52" s="3">
        <v>3884.24</v>
      </c>
      <c r="C52" s="3">
        <v>4008.56</v>
      </c>
      <c r="D52" s="3">
        <v>4008.56</v>
      </c>
      <c r="E52" s="3">
        <v>4055.19</v>
      </c>
      <c r="F52" s="3">
        <v>4055.19</v>
      </c>
      <c r="G52" s="3">
        <v>4117.34</v>
      </c>
      <c r="H52" s="3">
        <v>4117.34</v>
      </c>
      <c r="I52" s="3">
        <v>4241.67</v>
      </c>
      <c r="J52" s="3">
        <v>4241.67</v>
      </c>
      <c r="K52" s="3">
        <v>4365.99</v>
      </c>
      <c r="L52" s="3">
        <v>4428.1499999999996</v>
      </c>
      <c r="M52" s="3">
        <v>4536.93</v>
      </c>
      <c r="N52" s="3">
        <v>4536.93</v>
      </c>
      <c r="O52" s="3">
        <v>4645.71</v>
      </c>
      <c r="P52" s="3">
        <v>4645.71</v>
      </c>
      <c r="Q52" s="3">
        <v>4754.49</v>
      </c>
      <c r="R52" s="3">
        <v>4754.49</v>
      </c>
      <c r="S52" s="3">
        <v>4863.2700000000004</v>
      </c>
      <c r="T52" s="3">
        <v>4863.2700000000004</v>
      </c>
      <c r="U52" s="3">
        <v>4972.0600000000004</v>
      </c>
      <c r="V52" s="3">
        <v>4972.0600000000004</v>
      </c>
      <c r="W52" s="3">
        <v>5080.83</v>
      </c>
      <c r="X52" s="3">
        <v>5080.83</v>
      </c>
      <c r="Y52" s="3">
        <v>5189.62</v>
      </c>
      <c r="Z52" s="3">
        <v>5189.62</v>
      </c>
      <c r="AA52" s="3">
        <v>5298.4</v>
      </c>
      <c r="AB52" s="3">
        <v>5298.4</v>
      </c>
      <c r="AC52" s="3">
        <v>5407.18</v>
      </c>
      <c r="AD52" s="3">
        <v>5407.18</v>
      </c>
      <c r="AE52" s="3">
        <v>5515.96</v>
      </c>
      <c r="AF52" s="3">
        <v>5515.96</v>
      </c>
      <c r="AG52" s="3">
        <v>5624.74</v>
      </c>
      <c r="AH52" s="3">
        <v>5624.74</v>
      </c>
      <c r="AI52" s="3">
        <v>5624.74</v>
      </c>
      <c r="AJ52" s="3">
        <v>5624.74</v>
      </c>
      <c r="AK52" s="3">
        <v>5624.74</v>
      </c>
      <c r="AL52" s="3">
        <v>5624.74</v>
      </c>
      <c r="AM52" s="3">
        <v>5624.74</v>
      </c>
      <c r="AN52" s="3">
        <v>5624.74</v>
      </c>
      <c r="AO52" s="3">
        <v>5624.74</v>
      </c>
      <c r="AP52" s="3">
        <v>5624.74</v>
      </c>
      <c r="AQ52" s="3">
        <v>5624.74</v>
      </c>
      <c r="AR52" s="3">
        <v>5624.74</v>
      </c>
      <c r="AS52" s="3">
        <v>5624.74</v>
      </c>
      <c r="AT52" s="3">
        <v>5624.74</v>
      </c>
      <c r="AU52" s="3">
        <v>5624.74</v>
      </c>
      <c r="AV52" s="3">
        <v>5624.74</v>
      </c>
      <c r="AW52" s="3">
        <v>5624.74</v>
      </c>
      <c r="AX52" s="2"/>
    </row>
    <row r="53" spans="1:50" x14ac:dyDescent="0.2">
      <c r="A53" t="s">
        <v>52</v>
      </c>
      <c r="B53" s="3">
        <v>4117.33</v>
      </c>
      <c r="C53" s="3">
        <v>4226.12</v>
      </c>
      <c r="D53" s="3">
        <v>4226.12</v>
      </c>
      <c r="E53" s="3">
        <v>4393.17</v>
      </c>
      <c r="F53" s="3">
        <v>4393.17</v>
      </c>
      <c r="G53" s="3">
        <v>4560.2299999999996</v>
      </c>
      <c r="H53" s="3">
        <v>4560.2299999999996</v>
      </c>
      <c r="I53" s="3">
        <v>4727.29</v>
      </c>
      <c r="J53" s="3">
        <v>4727.29</v>
      </c>
      <c r="K53" s="3">
        <v>4894.34</v>
      </c>
      <c r="L53" s="3">
        <v>4894.34</v>
      </c>
      <c r="M53" s="3">
        <v>5061.3999999999996</v>
      </c>
      <c r="N53" s="3">
        <v>5061.3999999999996</v>
      </c>
      <c r="O53" s="3">
        <v>5228.46</v>
      </c>
      <c r="P53" s="3">
        <v>5228.46</v>
      </c>
      <c r="Q53" s="3">
        <v>5395.52</v>
      </c>
      <c r="R53" s="3">
        <v>5395.52</v>
      </c>
      <c r="S53" s="3">
        <v>5562.58</v>
      </c>
      <c r="T53" s="3">
        <v>5562.58</v>
      </c>
      <c r="U53" s="3">
        <v>5729.63</v>
      </c>
      <c r="V53" s="3">
        <v>5729.63</v>
      </c>
      <c r="W53" s="3">
        <v>5896.69</v>
      </c>
      <c r="X53" s="3">
        <v>5896.69</v>
      </c>
      <c r="Y53" s="3">
        <v>6063.75</v>
      </c>
      <c r="Z53" s="3">
        <v>6063.75</v>
      </c>
      <c r="AA53" s="3">
        <v>6230.8</v>
      </c>
      <c r="AB53" s="3">
        <v>6230.8</v>
      </c>
      <c r="AC53" s="3">
        <v>6230.8</v>
      </c>
      <c r="AD53" s="3">
        <v>6230.8</v>
      </c>
      <c r="AE53" s="3">
        <v>6230.8</v>
      </c>
      <c r="AF53" s="3">
        <v>6230.8</v>
      </c>
      <c r="AG53" s="3">
        <v>6230.8</v>
      </c>
      <c r="AH53" s="3">
        <v>6230.8</v>
      </c>
      <c r="AI53" s="3">
        <v>6230.8</v>
      </c>
      <c r="AJ53" s="3">
        <v>6230.8</v>
      </c>
      <c r="AK53" s="3">
        <v>6230.8</v>
      </c>
      <c r="AL53" s="3">
        <v>6230.8</v>
      </c>
      <c r="AM53" s="3">
        <v>6230.8</v>
      </c>
      <c r="AN53" s="3">
        <v>6230.8</v>
      </c>
      <c r="AO53" s="3">
        <v>6230.8</v>
      </c>
      <c r="AP53" s="3">
        <v>6230.8</v>
      </c>
      <c r="AQ53" s="3">
        <v>6230.8</v>
      </c>
      <c r="AR53" s="3">
        <v>6230.8</v>
      </c>
      <c r="AS53" s="3">
        <v>6230.8</v>
      </c>
      <c r="AT53" s="3">
        <v>6230.8</v>
      </c>
      <c r="AU53" s="3">
        <v>6230.8</v>
      </c>
      <c r="AV53" s="3">
        <v>6230.8</v>
      </c>
      <c r="AW53" s="3">
        <v>6230.8</v>
      </c>
      <c r="AX53" s="2"/>
    </row>
    <row r="54" spans="1:50" x14ac:dyDescent="0.2">
      <c r="A54" t="s">
        <v>53</v>
      </c>
      <c r="B54" s="3">
        <v>4466.97</v>
      </c>
      <c r="C54" s="3">
        <v>4466.97</v>
      </c>
      <c r="D54" s="3">
        <v>4700.08</v>
      </c>
      <c r="E54" s="3">
        <v>4700.08</v>
      </c>
      <c r="F54" s="3">
        <v>4933.18</v>
      </c>
      <c r="G54" s="3">
        <v>4933.18</v>
      </c>
      <c r="H54" s="3">
        <v>5166.29</v>
      </c>
      <c r="I54" s="3">
        <v>5166.29</v>
      </c>
      <c r="J54" s="3">
        <v>5399.39</v>
      </c>
      <c r="K54" s="3">
        <v>5399.39</v>
      </c>
      <c r="L54" s="3">
        <v>5632.49</v>
      </c>
      <c r="M54" s="3">
        <v>5632.49</v>
      </c>
      <c r="N54" s="3">
        <v>5865.6</v>
      </c>
      <c r="O54" s="3">
        <v>5865.6</v>
      </c>
      <c r="P54" s="3">
        <v>6098.7</v>
      </c>
      <c r="Q54" s="3">
        <v>6098.7</v>
      </c>
      <c r="R54" s="3">
        <v>6331.81</v>
      </c>
      <c r="S54" s="3">
        <v>6331.81</v>
      </c>
      <c r="T54" s="3">
        <v>6564.91</v>
      </c>
      <c r="U54" s="3">
        <v>6564.91</v>
      </c>
      <c r="V54" s="3">
        <v>6798.01</v>
      </c>
      <c r="W54" s="3">
        <v>6798.01</v>
      </c>
      <c r="X54" s="3">
        <v>7031.12</v>
      </c>
      <c r="Y54" s="3">
        <v>7031.12</v>
      </c>
      <c r="Z54" s="3">
        <v>7031.12</v>
      </c>
      <c r="AA54" s="3">
        <v>7031.12</v>
      </c>
      <c r="AB54" s="3">
        <v>7031.12</v>
      </c>
      <c r="AC54" s="3">
        <v>7031.12</v>
      </c>
      <c r="AD54" s="3">
        <v>7031.12</v>
      </c>
      <c r="AE54" s="3">
        <v>7031.12</v>
      </c>
      <c r="AF54" s="3">
        <v>7031.12</v>
      </c>
      <c r="AG54" s="3">
        <v>7031.12</v>
      </c>
      <c r="AH54" s="3">
        <v>7031.12</v>
      </c>
      <c r="AI54" s="3">
        <v>7031.12</v>
      </c>
      <c r="AJ54" s="3">
        <v>7031.12</v>
      </c>
      <c r="AK54" s="3">
        <v>7031.12</v>
      </c>
      <c r="AL54" s="3">
        <v>7031.12</v>
      </c>
      <c r="AM54" s="3">
        <v>7031.12</v>
      </c>
      <c r="AN54" s="3">
        <v>7031.12</v>
      </c>
      <c r="AO54" s="3">
        <v>7031.12</v>
      </c>
      <c r="AP54" s="3">
        <v>7031.12</v>
      </c>
      <c r="AQ54" s="3">
        <v>7031.12</v>
      </c>
      <c r="AR54" s="3">
        <v>7031.12</v>
      </c>
      <c r="AS54" s="3">
        <v>7031.12</v>
      </c>
      <c r="AT54" s="3">
        <v>7031.12</v>
      </c>
      <c r="AU54" s="3">
        <v>7031.12</v>
      </c>
      <c r="AV54" s="3">
        <v>7031.12</v>
      </c>
      <c r="AW54" s="3">
        <v>7031.12</v>
      </c>
      <c r="AX54" s="2"/>
    </row>
    <row r="55" spans="1:50" x14ac:dyDescent="0.2">
      <c r="A55" t="s">
        <v>54</v>
      </c>
      <c r="B55" s="3">
        <v>4529.1400000000003</v>
      </c>
      <c r="C55" s="3">
        <v>4637.93</v>
      </c>
      <c r="D55" s="3">
        <v>4637.93</v>
      </c>
      <c r="E55" s="3">
        <v>4804.9799999999996</v>
      </c>
      <c r="F55" s="3">
        <v>4804.9799999999996</v>
      </c>
      <c r="G55" s="3">
        <v>4972.04</v>
      </c>
      <c r="H55" s="3">
        <v>4972.04</v>
      </c>
      <c r="I55" s="3">
        <v>5139.1000000000004</v>
      </c>
      <c r="J55" s="3">
        <v>5139.1000000000004</v>
      </c>
      <c r="K55" s="3">
        <v>5306.16</v>
      </c>
      <c r="L55" s="3">
        <v>5306.16</v>
      </c>
      <c r="M55" s="3">
        <v>5473.21</v>
      </c>
      <c r="N55" s="3">
        <v>5473.21</v>
      </c>
      <c r="O55" s="3">
        <v>5640.27</v>
      </c>
      <c r="P55" s="3">
        <v>5640.27</v>
      </c>
      <c r="Q55" s="3">
        <v>5807.33</v>
      </c>
      <c r="R55" s="3">
        <v>5807.33</v>
      </c>
      <c r="S55" s="3">
        <v>5974.38</v>
      </c>
      <c r="T55" s="3">
        <v>5974.38</v>
      </c>
      <c r="U55" s="3">
        <v>6141.44</v>
      </c>
      <c r="V55" s="3">
        <v>6141.44</v>
      </c>
      <c r="W55" s="3">
        <v>6308.5</v>
      </c>
      <c r="X55" s="3">
        <v>6308.5</v>
      </c>
      <c r="Y55" s="3">
        <v>6475.56</v>
      </c>
      <c r="Z55" s="3">
        <v>6475.56</v>
      </c>
      <c r="AA55" s="3">
        <v>6642.62</v>
      </c>
      <c r="AB55" s="3">
        <v>6642.62</v>
      </c>
      <c r="AC55" s="3">
        <v>6642.62</v>
      </c>
      <c r="AD55" s="3">
        <v>6642.62</v>
      </c>
      <c r="AE55" s="3">
        <v>6642.62</v>
      </c>
      <c r="AF55" s="3">
        <v>6642.62</v>
      </c>
      <c r="AG55" s="3">
        <v>6642.62</v>
      </c>
      <c r="AH55" s="3">
        <v>6642.62</v>
      </c>
      <c r="AI55" s="3">
        <v>6642.62</v>
      </c>
      <c r="AJ55" s="3">
        <v>6642.62</v>
      </c>
      <c r="AK55" s="3">
        <v>6642.62</v>
      </c>
      <c r="AL55" s="3">
        <v>6642.62</v>
      </c>
      <c r="AM55" s="3">
        <v>6642.62</v>
      </c>
      <c r="AN55" s="3">
        <v>6642.62</v>
      </c>
      <c r="AO55" s="3">
        <v>6642.62</v>
      </c>
      <c r="AP55" s="3">
        <v>6642.62</v>
      </c>
      <c r="AQ55" s="3">
        <v>6642.62</v>
      </c>
      <c r="AR55" s="3">
        <v>6642.62</v>
      </c>
      <c r="AS55" s="3">
        <v>6642.62</v>
      </c>
      <c r="AT55" s="3">
        <v>6642.62</v>
      </c>
      <c r="AU55" s="3">
        <v>6642.62</v>
      </c>
      <c r="AV55" s="3">
        <v>6642.62</v>
      </c>
      <c r="AW55" s="3">
        <v>6642.62</v>
      </c>
      <c r="AX55" s="2"/>
    </row>
    <row r="56" spans="1:50" x14ac:dyDescent="0.2">
      <c r="A56" t="s">
        <v>55</v>
      </c>
      <c r="B56" s="3">
        <v>4661.22</v>
      </c>
      <c r="C56" s="3">
        <v>4770</v>
      </c>
      <c r="D56" s="3">
        <v>4770</v>
      </c>
      <c r="E56" s="3">
        <v>4937.0600000000004</v>
      </c>
      <c r="F56" s="3">
        <v>4937.0600000000004</v>
      </c>
      <c r="G56" s="3">
        <v>5104.12</v>
      </c>
      <c r="H56" s="3">
        <v>5104.12</v>
      </c>
      <c r="I56" s="3">
        <v>5271.17</v>
      </c>
      <c r="J56" s="3">
        <v>5271.17</v>
      </c>
      <c r="K56" s="3">
        <v>5438.23</v>
      </c>
      <c r="L56" s="3">
        <v>5438.23</v>
      </c>
      <c r="M56" s="3">
        <v>5605.29</v>
      </c>
      <c r="N56" s="3">
        <v>5605.29</v>
      </c>
      <c r="O56" s="3">
        <v>5772.35</v>
      </c>
      <c r="P56" s="3">
        <v>5772.35</v>
      </c>
      <c r="Q56" s="3">
        <v>5939.4</v>
      </c>
      <c r="R56" s="3">
        <v>5939.4</v>
      </c>
      <c r="S56" s="3">
        <v>6106.47</v>
      </c>
      <c r="T56" s="3">
        <v>6106.47</v>
      </c>
      <c r="U56" s="3">
        <v>6273.53</v>
      </c>
      <c r="V56" s="3">
        <v>6273.53</v>
      </c>
      <c r="W56" s="3">
        <v>6440.58</v>
      </c>
      <c r="X56" s="3">
        <v>6440.58</v>
      </c>
      <c r="Y56" s="3">
        <v>6607.64</v>
      </c>
      <c r="Z56" s="3">
        <v>6607.64</v>
      </c>
      <c r="AA56" s="3">
        <v>6774.69</v>
      </c>
      <c r="AB56" s="3">
        <v>6774.69</v>
      </c>
      <c r="AC56" s="3">
        <v>6774.69</v>
      </c>
      <c r="AD56" s="3">
        <v>6774.69</v>
      </c>
      <c r="AE56" s="3">
        <v>6774.69</v>
      </c>
      <c r="AF56" s="3">
        <v>6774.69</v>
      </c>
      <c r="AG56" s="3">
        <v>6774.69</v>
      </c>
      <c r="AH56" s="3">
        <v>6774.69</v>
      </c>
      <c r="AI56" s="3">
        <v>6774.69</v>
      </c>
      <c r="AJ56" s="3">
        <v>6774.69</v>
      </c>
      <c r="AK56" s="3">
        <v>6774.69</v>
      </c>
      <c r="AL56" s="3">
        <v>6774.69</v>
      </c>
      <c r="AM56" s="3">
        <v>6774.69</v>
      </c>
      <c r="AN56" s="3">
        <v>6774.69</v>
      </c>
      <c r="AO56" s="3">
        <v>6774.69</v>
      </c>
      <c r="AP56" s="3">
        <v>6774.69</v>
      </c>
      <c r="AQ56" s="3">
        <v>6774.69</v>
      </c>
      <c r="AR56" s="3">
        <v>6774.69</v>
      </c>
      <c r="AS56" s="3">
        <v>6774.69</v>
      </c>
      <c r="AT56" s="3">
        <v>6774.69</v>
      </c>
      <c r="AU56" s="3">
        <v>6774.69</v>
      </c>
      <c r="AV56" s="3">
        <v>6774.69</v>
      </c>
      <c r="AW56" s="3">
        <v>6774.69</v>
      </c>
      <c r="AX56" s="2"/>
    </row>
    <row r="57" spans="1:50" x14ac:dyDescent="0.2">
      <c r="A57" t="s">
        <v>60</v>
      </c>
      <c r="B57" s="3">
        <v>4661.22</v>
      </c>
      <c r="C57" s="3">
        <v>4770</v>
      </c>
      <c r="D57" s="3">
        <v>4770</v>
      </c>
      <c r="E57" s="3">
        <v>4960.37</v>
      </c>
      <c r="F57" s="3">
        <v>4960.37</v>
      </c>
      <c r="G57" s="3">
        <v>5150.7299999999996</v>
      </c>
      <c r="H57" s="3">
        <v>5150.7299999999996</v>
      </c>
      <c r="I57" s="3">
        <v>5341.1</v>
      </c>
      <c r="J57" s="3">
        <v>5341.1</v>
      </c>
      <c r="K57" s="3">
        <v>5531.46</v>
      </c>
      <c r="L57" s="3">
        <v>5531.46</v>
      </c>
      <c r="M57" s="3">
        <v>5721.83</v>
      </c>
      <c r="N57" s="3">
        <v>5721.83</v>
      </c>
      <c r="O57" s="3">
        <v>5912.19</v>
      </c>
      <c r="P57" s="3">
        <v>5912.19</v>
      </c>
      <c r="Q57" s="3">
        <v>6102.56</v>
      </c>
      <c r="R57" s="3">
        <v>6102.56</v>
      </c>
      <c r="S57" s="3">
        <v>6292.92</v>
      </c>
      <c r="T57" s="3">
        <v>6292.92</v>
      </c>
      <c r="U57" s="3">
        <v>6483.28</v>
      </c>
      <c r="V57" s="3">
        <v>6483.28</v>
      </c>
      <c r="W57" s="3">
        <v>6673.65</v>
      </c>
      <c r="X57" s="3">
        <v>6673.65</v>
      </c>
      <c r="Y57" s="3">
        <v>6864.01</v>
      </c>
      <c r="Z57" s="3">
        <v>6864.01</v>
      </c>
      <c r="AA57" s="3">
        <v>6864.01</v>
      </c>
      <c r="AB57" s="3">
        <v>6864.01</v>
      </c>
      <c r="AC57" s="3">
        <v>6864.01</v>
      </c>
      <c r="AD57" s="3">
        <v>6864.01</v>
      </c>
      <c r="AE57" s="3">
        <v>6864.01</v>
      </c>
      <c r="AF57" s="3">
        <v>6864.01</v>
      </c>
      <c r="AG57" s="3">
        <v>6864.01</v>
      </c>
      <c r="AH57" s="3">
        <v>6864.01</v>
      </c>
      <c r="AI57" s="3">
        <v>6864.01</v>
      </c>
      <c r="AJ57" s="3">
        <v>6864.01</v>
      </c>
      <c r="AK57" s="3">
        <v>6864.01</v>
      </c>
      <c r="AL57" s="3">
        <v>6864.01</v>
      </c>
      <c r="AM57" s="3">
        <v>6864.01</v>
      </c>
      <c r="AN57" s="3">
        <v>6864.01</v>
      </c>
      <c r="AO57" s="3">
        <v>6864.01</v>
      </c>
      <c r="AP57" s="3">
        <v>6864.01</v>
      </c>
      <c r="AQ57" s="3">
        <v>6864.01</v>
      </c>
      <c r="AR57" s="3">
        <v>6864.01</v>
      </c>
      <c r="AS57" s="3">
        <v>6864.01</v>
      </c>
      <c r="AT57" s="3">
        <v>6864.01</v>
      </c>
      <c r="AU57" s="3">
        <v>6864.01</v>
      </c>
      <c r="AV57" s="3">
        <v>6864.01</v>
      </c>
      <c r="AW57" s="3">
        <v>6864.01</v>
      </c>
      <c r="AX57" s="2"/>
    </row>
    <row r="58" spans="1:50" x14ac:dyDescent="0.2">
      <c r="A58" t="s">
        <v>59</v>
      </c>
      <c r="B58" s="3">
        <v>4997.92</v>
      </c>
      <c r="C58" s="3">
        <v>5106.71</v>
      </c>
      <c r="D58" s="3">
        <v>5106.71</v>
      </c>
      <c r="E58" s="3">
        <v>5273.77</v>
      </c>
      <c r="F58" s="3">
        <v>5273.77</v>
      </c>
      <c r="G58" s="3">
        <v>5440.82</v>
      </c>
      <c r="H58" s="3">
        <v>5440.82</v>
      </c>
      <c r="I58" s="3">
        <v>5607.88</v>
      </c>
      <c r="J58" s="3">
        <v>5607.88</v>
      </c>
      <c r="K58" s="3">
        <v>5774.93</v>
      </c>
      <c r="L58" s="3">
        <v>5774.93</v>
      </c>
      <c r="M58" s="3">
        <v>5941.99</v>
      </c>
      <c r="N58" s="3">
        <v>5941.99</v>
      </c>
      <c r="O58" s="3">
        <v>6109.05</v>
      </c>
      <c r="P58" s="3">
        <v>6109.05</v>
      </c>
      <c r="Q58" s="3">
        <v>6276.1</v>
      </c>
      <c r="R58" s="3">
        <v>6276.1</v>
      </c>
      <c r="S58" s="3">
        <v>6443.16</v>
      </c>
      <c r="T58" s="3">
        <v>6443.16</v>
      </c>
      <c r="U58" s="3">
        <v>6610.21</v>
      </c>
      <c r="V58" s="3">
        <v>6610.21</v>
      </c>
      <c r="W58" s="3">
        <v>6777.27</v>
      </c>
      <c r="X58" s="3">
        <v>6777.27</v>
      </c>
      <c r="Y58" s="3">
        <v>6944.33</v>
      </c>
      <c r="Z58" s="3">
        <v>6944.33</v>
      </c>
      <c r="AA58" s="3">
        <v>6944.33</v>
      </c>
      <c r="AB58" s="3">
        <v>6944.33</v>
      </c>
      <c r="AC58" s="3">
        <v>6944.33</v>
      </c>
      <c r="AD58" s="3">
        <v>6944.33</v>
      </c>
      <c r="AE58" s="3">
        <v>6944.33</v>
      </c>
      <c r="AF58" s="3">
        <v>6944.33</v>
      </c>
      <c r="AG58" s="3">
        <v>6944.33</v>
      </c>
      <c r="AH58" s="3">
        <v>6944.33</v>
      </c>
      <c r="AI58" s="3">
        <v>6944.33</v>
      </c>
      <c r="AJ58" s="3">
        <v>6944.33</v>
      </c>
      <c r="AK58" s="3">
        <v>6944.33</v>
      </c>
      <c r="AL58" s="3">
        <v>6944.33</v>
      </c>
      <c r="AM58" s="3">
        <v>6944.33</v>
      </c>
      <c r="AN58" s="3">
        <v>6944.33</v>
      </c>
      <c r="AO58" s="3">
        <v>6944.33</v>
      </c>
      <c r="AP58" s="3">
        <v>6944.33</v>
      </c>
      <c r="AQ58" s="3">
        <v>6944.33</v>
      </c>
      <c r="AR58" s="3">
        <v>6944.33</v>
      </c>
      <c r="AS58" s="3">
        <v>6944.33</v>
      </c>
      <c r="AT58" s="3">
        <v>6944.33</v>
      </c>
      <c r="AU58" s="3">
        <v>6944.33</v>
      </c>
      <c r="AV58" s="3">
        <v>6944.33</v>
      </c>
      <c r="AW58" s="3">
        <v>6944.33</v>
      </c>
      <c r="AX58" s="2"/>
    </row>
    <row r="59" spans="1:50" x14ac:dyDescent="0.2">
      <c r="A59" t="s">
        <v>58</v>
      </c>
      <c r="B59" s="3">
        <v>5049.7299999999996</v>
      </c>
      <c r="C59" s="3">
        <v>5049.7299999999996</v>
      </c>
      <c r="D59" s="3">
        <v>5282.83</v>
      </c>
      <c r="E59" s="3">
        <v>5282.83</v>
      </c>
      <c r="F59" s="3">
        <v>5515.94</v>
      </c>
      <c r="G59" s="3">
        <v>5515.94</v>
      </c>
      <c r="H59" s="3">
        <v>5749.04</v>
      </c>
      <c r="I59" s="3">
        <v>5749.04</v>
      </c>
      <c r="J59" s="3">
        <v>5982.14</v>
      </c>
      <c r="K59" s="3">
        <v>5982.14</v>
      </c>
      <c r="L59" s="3">
        <v>6215.25</v>
      </c>
      <c r="M59" s="3">
        <v>6215.25</v>
      </c>
      <c r="N59" s="3">
        <v>6448.35</v>
      </c>
      <c r="O59" s="3">
        <v>6448.35</v>
      </c>
      <c r="P59" s="3">
        <v>6681.46</v>
      </c>
      <c r="Q59" s="3">
        <v>6681.46</v>
      </c>
      <c r="R59" s="3">
        <v>6914.56</v>
      </c>
      <c r="S59" s="3">
        <v>6914.56</v>
      </c>
      <c r="T59" s="3">
        <v>7147.66</v>
      </c>
      <c r="U59" s="3">
        <v>7147.66</v>
      </c>
      <c r="V59" s="3">
        <v>7380.76</v>
      </c>
      <c r="W59" s="3">
        <v>7380.76</v>
      </c>
      <c r="X59" s="3">
        <v>7613.87</v>
      </c>
      <c r="Y59" s="3">
        <v>7613.87</v>
      </c>
      <c r="Z59" s="3">
        <v>7613.87</v>
      </c>
      <c r="AA59" s="3">
        <v>7613.87</v>
      </c>
      <c r="AB59" s="3">
        <v>7613.87</v>
      </c>
      <c r="AC59" s="3">
        <v>7613.87</v>
      </c>
      <c r="AD59" s="3">
        <v>7613.87</v>
      </c>
      <c r="AE59" s="3">
        <v>7613.87</v>
      </c>
      <c r="AF59" s="3">
        <v>7613.87</v>
      </c>
      <c r="AG59" s="3">
        <v>7613.87</v>
      </c>
      <c r="AH59" s="3">
        <v>7613.87</v>
      </c>
      <c r="AI59" s="3">
        <v>7613.87</v>
      </c>
      <c r="AJ59" s="3">
        <v>7613.87</v>
      </c>
      <c r="AK59" s="3">
        <v>7613.87</v>
      </c>
      <c r="AL59" s="3">
        <v>7613.87</v>
      </c>
      <c r="AM59" s="3">
        <v>7613.87</v>
      </c>
      <c r="AN59" s="3">
        <v>7613.87</v>
      </c>
      <c r="AO59" s="3">
        <v>7613.87</v>
      </c>
      <c r="AP59" s="3">
        <v>7613.87</v>
      </c>
      <c r="AQ59" s="3">
        <v>7613.87</v>
      </c>
      <c r="AR59" s="3">
        <v>7613.87</v>
      </c>
      <c r="AS59" s="3">
        <v>7613.87</v>
      </c>
      <c r="AT59" s="3">
        <v>7613.87</v>
      </c>
      <c r="AU59" s="3">
        <v>7613.87</v>
      </c>
      <c r="AV59" s="3">
        <v>7613.87</v>
      </c>
      <c r="AW59" s="3">
        <v>7613.87</v>
      </c>
      <c r="AX59" s="2"/>
    </row>
    <row r="60" spans="1:50" x14ac:dyDescent="0.2">
      <c r="A60" t="s">
        <v>57</v>
      </c>
      <c r="B60" s="3">
        <v>5205.12</v>
      </c>
      <c r="C60" s="3">
        <v>5313.91</v>
      </c>
      <c r="D60" s="3">
        <v>5313.91</v>
      </c>
      <c r="E60" s="3">
        <v>5504.27</v>
      </c>
      <c r="F60" s="3">
        <v>5504.27</v>
      </c>
      <c r="G60" s="3">
        <v>5694.63</v>
      </c>
      <c r="H60" s="3">
        <v>5694.63</v>
      </c>
      <c r="I60" s="3">
        <v>5885</v>
      </c>
      <c r="J60" s="3">
        <v>5885</v>
      </c>
      <c r="K60" s="3">
        <v>6075.36</v>
      </c>
      <c r="L60" s="3">
        <v>6075.36</v>
      </c>
      <c r="M60" s="3">
        <v>6265.73</v>
      </c>
      <c r="N60" s="3">
        <v>6265.73</v>
      </c>
      <c r="O60" s="3">
        <v>6456.09</v>
      </c>
      <c r="P60" s="3">
        <v>6456.09</v>
      </c>
      <c r="Q60" s="3">
        <v>6646.46</v>
      </c>
      <c r="R60" s="3">
        <v>6646.46</v>
      </c>
      <c r="S60" s="3">
        <v>6836.82</v>
      </c>
      <c r="T60" s="3">
        <v>6836.82</v>
      </c>
      <c r="U60" s="3">
        <v>7027.19</v>
      </c>
      <c r="V60" s="3">
        <v>7027.19</v>
      </c>
      <c r="W60" s="3">
        <v>7217.55</v>
      </c>
      <c r="X60" s="3">
        <v>7217.55</v>
      </c>
      <c r="Y60" s="3">
        <v>7217.55</v>
      </c>
      <c r="Z60" s="3">
        <v>7217.55</v>
      </c>
      <c r="AA60" s="3">
        <v>7217.55</v>
      </c>
      <c r="AB60" s="3">
        <v>7217.55</v>
      </c>
      <c r="AC60" s="3">
        <v>7217.55</v>
      </c>
      <c r="AD60" s="3">
        <v>7217.55</v>
      </c>
      <c r="AE60" s="3">
        <v>7217.55</v>
      </c>
      <c r="AF60" s="3">
        <v>7217.55</v>
      </c>
      <c r="AG60" s="3">
        <v>7217.55</v>
      </c>
      <c r="AH60" s="3">
        <v>7217.55</v>
      </c>
      <c r="AI60" s="3">
        <v>7217.55</v>
      </c>
      <c r="AJ60" s="3">
        <v>7217.55</v>
      </c>
      <c r="AK60" s="3">
        <v>7217.55</v>
      </c>
      <c r="AL60" s="3">
        <v>7217.55</v>
      </c>
      <c r="AM60" s="3">
        <v>7217.55</v>
      </c>
      <c r="AN60" s="3">
        <v>7217.55</v>
      </c>
      <c r="AO60" s="3">
        <v>7217.55</v>
      </c>
      <c r="AP60" s="3">
        <v>7217.55</v>
      </c>
      <c r="AQ60" s="3">
        <v>7217.55</v>
      </c>
      <c r="AR60" s="3">
        <v>7217.55</v>
      </c>
      <c r="AS60" s="3">
        <v>7217.55</v>
      </c>
      <c r="AT60" s="3">
        <v>7217.55</v>
      </c>
      <c r="AU60" s="3">
        <v>7217.55</v>
      </c>
      <c r="AV60" s="3">
        <v>7217.55</v>
      </c>
      <c r="AW60" s="3">
        <v>7217.55</v>
      </c>
      <c r="AX60" s="2"/>
    </row>
    <row r="61" spans="1:50" x14ac:dyDescent="0.2">
      <c r="A61" t="s">
        <v>56</v>
      </c>
      <c r="B61" s="3">
        <v>5453.77</v>
      </c>
      <c r="C61" s="3">
        <v>5453.77</v>
      </c>
      <c r="D61" s="3">
        <v>5686.87</v>
      </c>
      <c r="E61" s="3">
        <v>5686.87</v>
      </c>
      <c r="F61" s="3">
        <v>5919.98</v>
      </c>
      <c r="G61" s="3">
        <v>5919.98</v>
      </c>
      <c r="H61" s="3">
        <v>6153.08</v>
      </c>
      <c r="I61" s="3">
        <v>6153.08</v>
      </c>
      <c r="J61" s="3">
        <v>6386.18</v>
      </c>
      <c r="K61" s="3">
        <v>6386.18</v>
      </c>
      <c r="L61" s="3">
        <v>6619.29</v>
      </c>
      <c r="M61" s="3">
        <v>6619.29</v>
      </c>
      <c r="N61" s="3">
        <v>6852.39</v>
      </c>
      <c r="O61" s="3">
        <v>6852.39</v>
      </c>
      <c r="P61" s="3">
        <v>7085.49</v>
      </c>
      <c r="Q61" s="3">
        <v>7085.49</v>
      </c>
      <c r="R61" s="3">
        <v>7318.59</v>
      </c>
      <c r="S61" s="3">
        <v>7318.59</v>
      </c>
      <c r="T61" s="3">
        <v>7551.7</v>
      </c>
      <c r="U61" s="3">
        <v>7551.7</v>
      </c>
      <c r="V61" s="3">
        <v>7784.8</v>
      </c>
      <c r="W61" s="3">
        <v>7784.8</v>
      </c>
      <c r="X61" s="3">
        <v>8017.91</v>
      </c>
      <c r="Y61" s="3">
        <v>8017.91</v>
      </c>
      <c r="Z61" s="3">
        <v>8251.01</v>
      </c>
      <c r="AA61" s="3">
        <v>8251.01</v>
      </c>
      <c r="AB61" s="3">
        <v>8484.11</v>
      </c>
      <c r="AC61" s="3">
        <v>8484.11</v>
      </c>
      <c r="AD61" s="3">
        <v>8717.2199999999993</v>
      </c>
      <c r="AE61" s="3">
        <v>8717.2199999999993</v>
      </c>
      <c r="AF61" s="3">
        <v>8717.2199999999993</v>
      </c>
      <c r="AG61" s="3">
        <v>8717.2199999999993</v>
      </c>
      <c r="AH61" s="3">
        <v>8717.2199999999993</v>
      </c>
      <c r="AI61" s="3">
        <v>8717.2199999999993</v>
      </c>
      <c r="AJ61" s="3">
        <v>8717.2199999999993</v>
      </c>
      <c r="AK61" s="3">
        <v>8717.2199999999993</v>
      </c>
      <c r="AL61" s="3">
        <v>8717.2199999999993</v>
      </c>
      <c r="AM61" s="3">
        <v>8717.2199999999993</v>
      </c>
      <c r="AN61" s="3">
        <v>8717.2199999999993</v>
      </c>
      <c r="AO61" s="3">
        <v>8717.2199999999993</v>
      </c>
      <c r="AP61" s="3">
        <v>8717.2199999999993</v>
      </c>
      <c r="AQ61" s="3">
        <v>8717.2199999999993</v>
      </c>
      <c r="AR61" s="3">
        <v>8717.2199999999993</v>
      </c>
      <c r="AS61" s="3">
        <v>8717.2199999999993</v>
      </c>
      <c r="AT61" s="3">
        <v>8717.2199999999993</v>
      </c>
      <c r="AU61" s="3">
        <v>8717.2199999999993</v>
      </c>
      <c r="AV61" s="3">
        <v>8717.2199999999993</v>
      </c>
      <c r="AW61" s="3">
        <v>8717.2199999999993</v>
      </c>
      <c r="AX61" s="2"/>
    </row>
    <row r="62" spans="1:50" x14ac:dyDescent="0.2">
      <c r="A62" t="s">
        <v>61</v>
      </c>
      <c r="B62" s="3">
        <v>5725.71</v>
      </c>
      <c r="C62" s="3">
        <v>5842.27</v>
      </c>
      <c r="D62" s="3">
        <v>5842.27</v>
      </c>
      <c r="E62" s="3">
        <v>6075.37</v>
      </c>
      <c r="F62" s="3">
        <v>6075.37</v>
      </c>
      <c r="G62" s="3">
        <v>6308.48</v>
      </c>
      <c r="H62" s="3">
        <v>6308.48</v>
      </c>
      <c r="I62" s="3">
        <v>6541.57</v>
      </c>
      <c r="J62" s="3">
        <v>6541.57</v>
      </c>
      <c r="K62" s="3">
        <v>6774.68</v>
      </c>
      <c r="L62" s="3">
        <v>6774.68</v>
      </c>
      <c r="M62" s="3">
        <v>7007.79</v>
      </c>
      <c r="N62" s="3">
        <v>7007.79</v>
      </c>
      <c r="O62" s="3">
        <v>7240.89</v>
      </c>
      <c r="P62" s="3">
        <v>7240.89</v>
      </c>
      <c r="Q62" s="3">
        <v>7473.99</v>
      </c>
      <c r="R62" s="3">
        <v>7473.99</v>
      </c>
      <c r="S62" s="3">
        <v>7707.1</v>
      </c>
      <c r="T62" s="3">
        <v>7707.1</v>
      </c>
      <c r="U62" s="3">
        <v>7940.2</v>
      </c>
      <c r="V62" s="3">
        <v>7940.2</v>
      </c>
      <c r="W62" s="3">
        <v>7940.2</v>
      </c>
      <c r="X62" s="3">
        <v>7940.2</v>
      </c>
      <c r="Y62" s="3">
        <v>7940.2</v>
      </c>
      <c r="Z62" s="3">
        <v>7940.2</v>
      </c>
      <c r="AA62" s="3">
        <v>7940.2</v>
      </c>
      <c r="AB62" s="3">
        <v>7940.2</v>
      </c>
      <c r="AC62" s="3">
        <v>7940.2</v>
      </c>
      <c r="AD62" s="3">
        <v>7940.2</v>
      </c>
      <c r="AE62" s="3">
        <v>7940.2</v>
      </c>
      <c r="AF62" s="3">
        <v>7940.2</v>
      </c>
      <c r="AG62" s="3">
        <v>7940.2</v>
      </c>
      <c r="AH62" s="3">
        <v>7940.2</v>
      </c>
      <c r="AI62" s="3">
        <v>7940.2</v>
      </c>
      <c r="AJ62" s="3">
        <v>7940.2</v>
      </c>
      <c r="AK62" s="3">
        <v>7940.2</v>
      </c>
      <c r="AL62" s="3">
        <v>7940.2</v>
      </c>
      <c r="AM62" s="3">
        <v>7940.2</v>
      </c>
      <c r="AN62" s="3">
        <v>7940.2</v>
      </c>
      <c r="AO62" s="3">
        <v>7940.2</v>
      </c>
      <c r="AP62" s="3">
        <v>7940.2</v>
      </c>
      <c r="AQ62" s="3">
        <v>7940.2</v>
      </c>
      <c r="AR62" s="3">
        <v>7940.2</v>
      </c>
      <c r="AS62" s="3">
        <v>7940.2</v>
      </c>
      <c r="AT62" s="3">
        <v>7940.2</v>
      </c>
      <c r="AU62" s="3">
        <v>7940.2</v>
      </c>
      <c r="AV62" s="3">
        <v>7940.2</v>
      </c>
      <c r="AW62" s="3">
        <v>7940.2</v>
      </c>
      <c r="AX62" s="2"/>
    </row>
    <row r="63" spans="1:50" x14ac:dyDescent="0.2">
      <c r="A63" t="s">
        <v>62</v>
      </c>
      <c r="B63" s="3">
        <v>5764.57</v>
      </c>
      <c r="C63" s="3">
        <v>5764.57</v>
      </c>
      <c r="D63" s="3">
        <v>5997.66</v>
      </c>
      <c r="E63" s="3">
        <v>5997.66</v>
      </c>
      <c r="F63" s="3">
        <v>6230.77</v>
      </c>
      <c r="G63" s="3">
        <v>6230.77</v>
      </c>
      <c r="H63" s="3">
        <v>6463.87</v>
      </c>
      <c r="I63" s="3">
        <v>6463.87</v>
      </c>
      <c r="J63" s="3">
        <v>6696.98</v>
      </c>
      <c r="K63" s="3">
        <v>6696.98</v>
      </c>
      <c r="L63" s="3">
        <v>6930.08</v>
      </c>
      <c r="M63" s="3">
        <v>6930.08</v>
      </c>
      <c r="N63" s="3">
        <v>7163.19</v>
      </c>
      <c r="O63" s="3">
        <v>7163.19</v>
      </c>
      <c r="P63" s="3">
        <v>7396.29</v>
      </c>
      <c r="Q63" s="3">
        <v>7396.29</v>
      </c>
      <c r="R63" s="3">
        <v>7629.39</v>
      </c>
      <c r="S63" s="3">
        <v>7629.39</v>
      </c>
      <c r="T63" s="3">
        <v>7862.5</v>
      </c>
      <c r="U63" s="3">
        <v>7862.5</v>
      </c>
      <c r="V63" s="3">
        <v>8095.6</v>
      </c>
      <c r="W63" s="3">
        <v>8095.6</v>
      </c>
      <c r="X63" s="3">
        <v>8328.7000000000007</v>
      </c>
      <c r="Y63" s="3">
        <v>8328.7000000000007</v>
      </c>
      <c r="Z63" s="3">
        <v>8561.81</v>
      </c>
      <c r="AA63" s="3">
        <v>8561.81</v>
      </c>
      <c r="AB63" s="3">
        <v>8790.34</v>
      </c>
      <c r="AC63" s="3">
        <v>8790.34</v>
      </c>
      <c r="AD63" s="3">
        <v>9023.44</v>
      </c>
      <c r="AE63" s="3">
        <v>9023.44</v>
      </c>
      <c r="AF63" s="3">
        <v>9256.5400000000009</v>
      </c>
      <c r="AG63" s="3">
        <v>9256.5400000000009</v>
      </c>
      <c r="AH63" s="3">
        <v>9256.5400000000009</v>
      </c>
      <c r="AI63" s="3">
        <v>9256.5400000000009</v>
      </c>
      <c r="AJ63" s="3">
        <v>9256.5400000000009</v>
      </c>
      <c r="AK63" s="3">
        <v>9256.5400000000009</v>
      </c>
      <c r="AL63" s="3">
        <v>9256.5400000000009</v>
      </c>
      <c r="AM63" s="3">
        <v>9256.5400000000009</v>
      </c>
      <c r="AN63" s="3">
        <v>9256.5400000000009</v>
      </c>
      <c r="AO63" s="3">
        <v>9256.5400000000009</v>
      </c>
      <c r="AP63" s="3">
        <v>9256.5400000000009</v>
      </c>
      <c r="AQ63" s="3">
        <v>9256.5400000000009</v>
      </c>
      <c r="AR63" s="3">
        <v>9256.5400000000009</v>
      </c>
      <c r="AS63" s="3">
        <v>9256.5400000000009</v>
      </c>
      <c r="AT63" s="3">
        <v>9256.5400000000009</v>
      </c>
      <c r="AU63" s="3">
        <v>9256.5400000000009</v>
      </c>
      <c r="AV63" s="3">
        <v>9256.5400000000009</v>
      </c>
      <c r="AW63" s="3">
        <v>9256.5400000000009</v>
      </c>
      <c r="AX63" s="2"/>
    </row>
    <row r="64" spans="1:50" x14ac:dyDescent="0.2">
      <c r="A64" t="s">
        <v>63</v>
      </c>
      <c r="B64" s="3">
        <v>6153.06</v>
      </c>
      <c r="C64" s="3">
        <v>6153.06</v>
      </c>
      <c r="D64" s="3">
        <v>6386.17</v>
      </c>
      <c r="E64" s="3">
        <v>6386.17</v>
      </c>
      <c r="F64" s="3">
        <v>6619.27</v>
      </c>
      <c r="G64" s="3">
        <v>6619.27</v>
      </c>
      <c r="H64" s="3">
        <v>6852.38</v>
      </c>
      <c r="I64" s="3">
        <v>6852.38</v>
      </c>
      <c r="J64" s="3">
        <v>7085.48</v>
      </c>
      <c r="K64" s="3">
        <v>7085.48</v>
      </c>
      <c r="L64" s="3">
        <v>7318.58</v>
      </c>
      <c r="M64" s="3">
        <v>7318.58</v>
      </c>
      <c r="N64" s="3">
        <v>7551.69</v>
      </c>
      <c r="O64" s="3">
        <v>7551.69</v>
      </c>
      <c r="P64" s="3">
        <v>7784.79</v>
      </c>
      <c r="Q64" s="3">
        <v>7784.79</v>
      </c>
      <c r="R64" s="3">
        <v>8017.89</v>
      </c>
      <c r="S64" s="3">
        <v>8017.89</v>
      </c>
      <c r="T64" s="3">
        <v>8251</v>
      </c>
      <c r="U64" s="3">
        <v>8251</v>
      </c>
      <c r="V64" s="3">
        <v>8484.1</v>
      </c>
      <c r="W64" s="3">
        <v>8484.1</v>
      </c>
      <c r="X64" s="3">
        <v>8717.2099999999991</v>
      </c>
      <c r="Y64" s="3">
        <v>8717.2099999999991</v>
      </c>
      <c r="Z64" s="3">
        <v>8717.2099999999991</v>
      </c>
      <c r="AA64" s="3">
        <v>8717.2099999999991</v>
      </c>
      <c r="AB64" s="3">
        <v>8717.2099999999991</v>
      </c>
      <c r="AC64" s="3">
        <v>8717.2099999999991</v>
      </c>
      <c r="AD64" s="3">
        <v>8717.2099999999991</v>
      </c>
      <c r="AE64" s="3">
        <v>8717.2099999999991</v>
      </c>
      <c r="AF64" s="3">
        <v>8717.2099999999991</v>
      </c>
      <c r="AG64" s="3">
        <v>8717.2099999999991</v>
      </c>
      <c r="AH64" s="3">
        <v>8717.2099999999991</v>
      </c>
      <c r="AI64" s="3">
        <v>8717.2099999999991</v>
      </c>
      <c r="AJ64" s="3">
        <v>8717.2099999999991</v>
      </c>
      <c r="AK64" s="3">
        <v>8717.2099999999991</v>
      </c>
      <c r="AL64" s="3">
        <v>8717.2099999999991</v>
      </c>
      <c r="AM64" s="3">
        <v>8717.2099999999991</v>
      </c>
      <c r="AN64" s="3">
        <v>8717.2099999999991</v>
      </c>
      <c r="AO64" s="3">
        <v>8717.2099999999991</v>
      </c>
      <c r="AP64" s="3">
        <v>8717.2099999999991</v>
      </c>
      <c r="AQ64" s="3">
        <v>8717.2099999999991</v>
      </c>
      <c r="AR64" s="3">
        <v>8717.2099999999991</v>
      </c>
      <c r="AS64" s="3">
        <v>8717.2099999999991</v>
      </c>
      <c r="AT64" s="3">
        <v>8717.2099999999991</v>
      </c>
      <c r="AU64" s="3">
        <v>8717.2099999999991</v>
      </c>
      <c r="AV64" s="3">
        <v>8717.2099999999991</v>
      </c>
      <c r="AW64" s="3">
        <v>8717.2099999999991</v>
      </c>
      <c r="AX64" s="2"/>
    </row>
    <row r="65" spans="1:50" x14ac:dyDescent="0.2">
      <c r="A65" t="s">
        <v>64</v>
      </c>
      <c r="B65" s="3">
        <v>6463.86</v>
      </c>
      <c r="C65" s="3">
        <v>6463.86</v>
      </c>
      <c r="D65" s="3">
        <v>6696.97</v>
      </c>
      <c r="E65" s="3">
        <v>6696.97</v>
      </c>
      <c r="F65" s="3">
        <v>6930.07</v>
      </c>
      <c r="G65" s="3">
        <v>6930.07</v>
      </c>
      <c r="H65" s="3">
        <v>7163.18</v>
      </c>
      <c r="I65" s="3">
        <v>7163.18</v>
      </c>
      <c r="J65" s="3">
        <v>7396.27</v>
      </c>
      <c r="K65" s="3">
        <v>7396.27</v>
      </c>
      <c r="L65" s="3">
        <v>7629.38</v>
      </c>
      <c r="M65" s="3">
        <v>7629.38</v>
      </c>
      <c r="N65" s="3">
        <v>7862.49</v>
      </c>
      <c r="O65" s="3">
        <v>7862.49</v>
      </c>
      <c r="P65" s="3">
        <v>8095.59</v>
      </c>
      <c r="Q65" s="3">
        <v>8095.59</v>
      </c>
      <c r="R65" s="3">
        <v>8328.69</v>
      </c>
      <c r="S65" s="3">
        <v>8328.69</v>
      </c>
      <c r="T65" s="3">
        <v>8561.7999999999993</v>
      </c>
      <c r="U65" s="3">
        <v>8561.7999999999993</v>
      </c>
      <c r="V65" s="3">
        <v>8794.9</v>
      </c>
      <c r="W65" s="3">
        <v>8794.9</v>
      </c>
      <c r="X65" s="3">
        <v>9028</v>
      </c>
      <c r="Y65" s="3">
        <v>9028</v>
      </c>
      <c r="Z65" s="3">
        <v>9028</v>
      </c>
      <c r="AA65" s="3">
        <v>9028</v>
      </c>
      <c r="AB65" s="3">
        <v>9028</v>
      </c>
      <c r="AC65" s="3">
        <v>9028</v>
      </c>
      <c r="AD65" s="3">
        <v>9028</v>
      </c>
      <c r="AE65" s="3">
        <v>9028</v>
      </c>
      <c r="AF65" s="3">
        <v>9028</v>
      </c>
      <c r="AG65" s="3">
        <v>9028</v>
      </c>
      <c r="AH65" s="3">
        <v>9028</v>
      </c>
      <c r="AI65" s="3">
        <v>9028</v>
      </c>
      <c r="AJ65" s="3">
        <v>9028</v>
      </c>
      <c r="AK65" s="3">
        <v>9028</v>
      </c>
      <c r="AL65" s="3">
        <v>9028</v>
      </c>
      <c r="AM65" s="3">
        <v>9028</v>
      </c>
      <c r="AN65" s="3">
        <v>9028</v>
      </c>
      <c r="AO65" s="3">
        <v>9028</v>
      </c>
      <c r="AP65" s="3">
        <v>9028</v>
      </c>
      <c r="AQ65" s="3">
        <v>9028</v>
      </c>
      <c r="AR65" s="3">
        <v>9028</v>
      </c>
      <c r="AS65" s="3">
        <v>9028</v>
      </c>
      <c r="AT65" s="3">
        <v>9028</v>
      </c>
      <c r="AU65" s="3">
        <v>9028</v>
      </c>
      <c r="AV65" s="3">
        <v>9028</v>
      </c>
      <c r="AW65" s="3">
        <v>9028</v>
      </c>
      <c r="AX65" s="2"/>
    </row>
    <row r="66" spans="1:50" x14ac:dyDescent="0.2">
      <c r="A66" t="s">
        <v>65</v>
      </c>
      <c r="B66" s="3">
        <v>3790.98</v>
      </c>
      <c r="C66" s="3">
        <v>3961.92</v>
      </c>
      <c r="D66" s="3">
        <v>3961.92</v>
      </c>
      <c r="E66" s="3">
        <v>4086.24</v>
      </c>
      <c r="F66" s="3">
        <v>4086.24</v>
      </c>
      <c r="G66" s="3">
        <v>4210.5600000000004</v>
      </c>
      <c r="H66" s="3">
        <v>4210.5600000000004</v>
      </c>
      <c r="I66" s="3">
        <v>4334.8900000000003</v>
      </c>
      <c r="J66" s="3">
        <v>4334.8900000000003</v>
      </c>
      <c r="K66" s="3">
        <v>4459.21</v>
      </c>
      <c r="L66" s="3">
        <v>4521.3599999999997</v>
      </c>
      <c r="M66" s="3">
        <v>4645.6899999999996</v>
      </c>
      <c r="N66" s="3">
        <v>4645.6899999999996</v>
      </c>
      <c r="O66" s="3">
        <v>4770</v>
      </c>
      <c r="P66" s="3">
        <v>4770</v>
      </c>
      <c r="Q66" s="3">
        <v>4894.33</v>
      </c>
      <c r="R66" s="3">
        <v>4894.33</v>
      </c>
      <c r="S66" s="3">
        <v>5018.6499999999996</v>
      </c>
      <c r="T66" s="3">
        <v>5018.6499999999996</v>
      </c>
      <c r="U66" s="3">
        <v>5142.97</v>
      </c>
      <c r="V66" s="3">
        <v>5142.97</v>
      </c>
      <c r="W66" s="3">
        <v>5267.29</v>
      </c>
      <c r="X66" s="3">
        <v>5267.29</v>
      </c>
      <c r="Y66" s="3">
        <v>5391.62</v>
      </c>
      <c r="Z66" s="3">
        <v>5391.62</v>
      </c>
      <c r="AA66" s="3">
        <v>5515.94</v>
      </c>
      <c r="AB66" s="3">
        <v>5515.94</v>
      </c>
      <c r="AC66" s="3">
        <v>5640.27</v>
      </c>
      <c r="AD66" s="3">
        <v>5640.27</v>
      </c>
      <c r="AE66" s="3">
        <v>5640.27</v>
      </c>
      <c r="AF66" s="3">
        <v>5640.27</v>
      </c>
      <c r="AG66" s="3">
        <v>5640.27</v>
      </c>
      <c r="AH66" s="3">
        <v>5640.27</v>
      </c>
      <c r="AI66" s="3">
        <v>5640.27</v>
      </c>
      <c r="AJ66" s="3">
        <v>5640.27</v>
      </c>
      <c r="AK66" s="3">
        <v>5640.27</v>
      </c>
      <c r="AL66" s="3">
        <v>5640.27</v>
      </c>
      <c r="AM66" s="3">
        <v>5640.27</v>
      </c>
      <c r="AN66" s="3">
        <v>5640.27</v>
      </c>
      <c r="AO66" s="3">
        <v>5640.27</v>
      </c>
      <c r="AP66" s="3">
        <v>5640.27</v>
      </c>
      <c r="AQ66" s="3">
        <v>5640.27</v>
      </c>
      <c r="AR66" s="3">
        <v>5640.27</v>
      </c>
      <c r="AS66" s="3">
        <v>5640.27</v>
      </c>
      <c r="AT66" s="3">
        <v>5640.27</v>
      </c>
      <c r="AU66" s="3">
        <v>5640.27</v>
      </c>
      <c r="AV66" s="3">
        <v>5640.27</v>
      </c>
      <c r="AW66" s="3">
        <v>5640.27</v>
      </c>
      <c r="AX66" s="2"/>
    </row>
    <row r="67" spans="1:50" x14ac:dyDescent="0.2">
      <c r="A67" t="s">
        <v>66</v>
      </c>
      <c r="B67">
        <v>3915.3</v>
      </c>
      <c r="C67">
        <v>4086.23</v>
      </c>
      <c r="D67">
        <v>4086.23</v>
      </c>
      <c r="E67">
        <v>4210.55</v>
      </c>
      <c r="F67">
        <v>4210.55</v>
      </c>
      <c r="G67">
        <v>4334.88</v>
      </c>
      <c r="H67">
        <v>4334.88</v>
      </c>
      <c r="I67">
        <v>4459.2</v>
      </c>
      <c r="J67">
        <v>4459.2</v>
      </c>
      <c r="K67">
        <v>4583.5200000000004</v>
      </c>
      <c r="L67">
        <v>4645.68</v>
      </c>
      <c r="M67">
        <v>4770</v>
      </c>
      <c r="N67">
        <v>4770</v>
      </c>
      <c r="O67">
        <v>4894.32</v>
      </c>
      <c r="P67">
        <v>4894.32</v>
      </c>
      <c r="Q67">
        <v>5018.6400000000003</v>
      </c>
      <c r="R67">
        <v>5018.6400000000003</v>
      </c>
      <c r="S67">
        <v>5142.96</v>
      </c>
      <c r="T67">
        <v>5142.96</v>
      </c>
      <c r="U67">
        <v>5267.29</v>
      </c>
      <c r="V67">
        <v>5267.29</v>
      </c>
      <c r="W67">
        <v>5391.61</v>
      </c>
      <c r="X67">
        <v>5391.61</v>
      </c>
      <c r="Y67">
        <v>5515.94</v>
      </c>
      <c r="Z67">
        <v>5515.94</v>
      </c>
      <c r="AA67">
        <v>5640.26</v>
      </c>
      <c r="AB67">
        <v>5640.26</v>
      </c>
      <c r="AC67">
        <v>5764.58</v>
      </c>
      <c r="AD67">
        <v>5764.58</v>
      </c>
      <c r="AE67">
        <v>5764.58</v>
      </c>
      <c r="AF67">
        <v>5764.58</v>
      </c>
      <c r="AG67">
        <v>5764.58</v>
      </c>
      <c r="AH67">
        <v>5764.58</v>
      </c>
      <c r="AI67">
        <v>5764.58</v>
      </c>
      <c r="AJ67">
        <v>5764.58</v>
      </c>
      <c r="AK67">
        <v>5764.58</v>
      </c>
      <c r="AL67">
        <v>5764.58</v>
      </c>
      <c r="AM67">
        <v>5764.58</v>
      </c>
      <c r="AN67">
        <v>5764.58</v>
      </c>
      <c r="AO67">
        <v>5764.58</v>
      </c>
      <c r="AP67">
        <v>5764.58</v>
      </c>
      <c r="AQ67">
        <v>5764.58</v>
      </c>
      <c r="AR67">
        <v>5764.58</v>
      </c>
      <c r="AS67">
        <v>5764.58</v>
      </c>
      <c r="AT67">
        <v>5764.58</v>
      </c>
      <c r="AU67">
        <v>5764.58</v>
      </c>
      <c r="AV67">
        <v>5764.58</v>
      </c>
      <c r="AW67">
        <v>5764.58</v>
      </c>
      <c r="AX67" s="2"/>
    </row>
    <row r="68" spans="1:50" x14ac:dyDescent="0.2">
      <c r="A68" t="s">
        <v>363</v>
      </c>
      <c r="B68" s="3">
        <f>'Ander barema'!B3</f>
        <v>0</v>
      </c>
      <c r="C68" s="3">
        <f>'Ander barema'!B4</f>
        <v>0</v>
      </c>
      <c r="D68" s="3">
        <f>'Ander barema'!B5</f>
        <v>0</v>
      </c>
      <c r="E68" s="3">
        <f>'Ander barema'!B6</f>
        <v>0</v>
      </c>
      <c r="F68" s="3">
        <f>'Ander barema'!B7</f>
        <v>0</v>
      </c>
      <c r="G68" s="3">
        <f>'Ander barema'!B8</f>
        <v>0</v>
      </c>
      <c r="H68" s="3">
        <f>'Ander barema'!B9</f>
        <v>0</v>
      </c>
      <c r="I68" s="3">
        <f>'Ander barema'!B10</f>
        <v>0</v>
      </c>
      <c r="J68" s="3">
        <f>'Ander barema'!B11</f>
        <v>0</v>
      </c>
      <c r="K68" s="3">
        <f>'Ander barema'!B12</f>
        <v>0</v>
      </c>
      <c r="L68" s="3">
        <f>'Ander barema'!B13</f>
        <v>0</v>
      </c>
      <c r="M68" s="3">
        <f>'Ander barema'!B14</f>
        <v>0</v>
      </c>
      <c r="N68" s="3">
        <f>'Ander barema'!B15</f>
        <v>0</v>
      </c>
      <c r="O68" s="3">
        <f>'Ander barema'!B16</f>
        <v>0</v>
      </c>
      <c r="P68" s="3">
        <f>'Ander barema'!B17</f>
        <v>0</v>
      </c>
      <c r="Q68" s="3">
        <f>'Ander barema'!B18</f>
        <v>0</v>
      </c>
      <c r="R68" s="3">
        <f>'Ander barema'!B19</f>
        <v>0</v>
      </c>
      <c r="S68" s="3">
        <f>'Ander barema'!B20</f>
        <v>0</v>
      </c>
      <c r="T68" s="3">
        <f>'Ander barema'!B21</f>
        <v>0</v>
      </c>
      <c r="U68" s="3">
        <f>'Ander barema'!B22</f>
        <v>0</v>
      </c>
      <c r="V68" s="3">
        <f>'Ander barema'!B23</f>
        <v>0</v>
      </c>
      <c r="W68" s="3">
        <f>'Ander barema'!B24</f>
        <v>0</v>
      </c>
      <c r="X68" s="3">
        <f>'Ander barema'!B25</f>
        <v>0</v>
      </c>
      <c r="Y68" s="3">
        <f>'Ander barema'!B26</f>
        <v>0</v>
      </c>
      <c r="Z68" s="3">
        <f>'Ander barema'!B27</f>
        <v>0</v>
      </c>
      <c r="AA68" s="3">
        <f>'Ander barema'!B28</f>
        <v>0</v>
      </c>
      <c r="AB68" s="3">
        <f>'Ander barema'!B29</f>
        <v>0</v>
      </c>
      <c r="AC68" s="3">
        <f>'Ander barema'!B30</f>
        <v>0</v>
      </c>
      <c r="AD68" s="3">
        <f>'Ander barema'!B31</f>
        <v>0</v>
      </c>
      <c r="AE68" s="3">
        <f>'Ander barema'!B32</f>
        <v>0</v>
      </c>
      <c r="AF68" s="3">
        <f>'Ander barema'!B33</f>
        <v>0</v>
      </c>
      <c r="AG68" s="3">
        <f>'Ander barema'!B34</f>
        <v>0</v>
      </c>
      <c r="AH68" s="3">
        <f>'Ander barema'!B35</f>
        <v>0</v>
      </c>
      <c r="AI68" s="3">
        <f>'Ander barema'!B36</f>
        <v>0</v>
      </c>
      <c r="AJ68" s="3">
        <f>'Ander barema'!B37</f>
        <v>0</v>
      </c>
      <c r="AK68" s="3">
        <f>'Ander barema'!B38</f>
        <v>0</v>
      </c>
      <c r="AL68" s="3">
        <f>'Ander barema'!B39</f>
        <v>0</v>
      </c>
      <c r="AM68" s="3">
        <f>'Ander barema'!B40</f>
        <v>0</v>
      </c>
      <c r="AN68" s="3">
        <f>'Ander barema'!B41</f>
        <v>0</v>
      </c>
      <c r="AO68" s="3">
        <f>'Ander barema'!B42</f>
        <v>0</v>
      </c>
      <c r="AP68" s="3">
        <f>'Ander barema'!B43</f>
        <v>0</v>
      </c>
      <c r="AQ68" s="3">
        <f>'Ander barema'!B44</f>
        <v>0</v>
      </c>
      <c r="AR68" s="3">
        <f>'Ander barema'!B45</f>
        <v>0</v>
      </c>
      <c r="AS68" s="3">
        <f>'Ander barema'!B46</f>
        <v>0</v>
      </c>
      <c r="AT68" s="3">
        <f>'Ander barema'!B47</f>
        <v>0</v>
      </c>
      <c r="AU68" s="3">
        <f>'Ander barema'!B48</f>
        <v>0</v>
      </c>
      <c r="AV68" s="3">
        <f>AU68</f>
        <v>0</v>
      </c>
      <c r="AW68" s="3">
        <f>AU68</f>
        <v>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5" tint="0.79998168889431442"/>
  </sheetPr>
  <dimension ref="A1:AW143"/>
  <sheetViews>
    <sheetView workbookViewId="0">
      <pane ySplit="1" topLeftCell="A2" activePane="bottomLeft" state="frozen"/>
      <selection activeCell="A68" sqref="A68"/>
      <selection pane="bottomLeft" activeCell="B2" sqref="B2:AW67"/>
    </sheetView>
  </sheetViews>
  <sheetFormatPr baseColWidth="10" defaultColWidth="11.42578125" defaultRowHeight="12.75" x14ac:dyDescent="0.2"/>
  <sheetData>
    <row r="1" spans="1:49" x14ac:dyDescent="0.2">
      <c r="A1" s="1"/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</row>
    <row r="2" spans="1:49" x14ac:dyDescent="0.2">
      <c r="A2" t="s">
        <v>1</v>
      </c>
      <c r="B2" s="3">
        <v>122.37</v>
      </c>
      <c r="C2" s="3">
        <v>122.37</v>
      </c>
      <c r="D2" s="3">
        <v>122.37</v>
      </c>
      <c r="E2" s="3">
        <v>122.37</v>
      </c>
      <c r="F2" s="3">
        <v>122.37</v>
      </c>
      <c r="G2" s="3">
        <v>122.37</v>
      </c>
      <c r="H2" s="3">
        <v>122.37</v>
      </c>
      <c r="I2" s="3">
        <v>122.37</v>
      </c>
      <c r="J2" s="3">
        <v>122.37</v>
      </c>
      <c r="K2" s="3">
        <v>122.37</v>
      </c>
      <c r="L2" s="3">
        <v>122.37</v>
      </c>
      <c r="M2" s="3">
        <v>122.37</v>
      </c>
      <c r="N2" s="3">
        <v>122.37</v>
      </c>
      <c r="O2" s="3">
        <v>122.37</v>
      </c>
      <c r="P2" s="3">
        <v>122.37</v>
      </c>
      <c r="Q2" s="3">
        <v>122.37</v>
      </c>
      <c r="R2" s="3">
        <v>122.37</v>
      </c>
      <c r="S2" s="3">
        <v>122.37</v>
      </c>
      <c r="T2" s="3">
        <v>122.37</v>
      </c>
      <c r="U2" s="3">
        <v>122.37</v>
      </c>
      <c r="V2" s="3">
        <v>122.37</v>
      </c>
      <c r="W2" s="3">
        <v>122.37</v>
      </c>
      <c r="X2" s="3">
        <v>122.37</v>
      </c>
      <c r="Y2" s="3">
        <v>122.37</v>
      </c>
      <c r="Z2" s="3">
        <v>122.37</v>
      </c>
      <c r="AA2" s="3">
        <v>122.37</v>
      </c>
      <c r="AB2" s="3">
        <v>122.37</v>
      </c>
      <c r="AC2" s="3">
        <v>122.37</v>
      </c>
      <c r="AD2" s="3">
        <v>122.37</v>
      </c>
      <c r="AE2" s="3">
        <v>122.37</v>
      </c>
      <c r="AF2" s="3">
        <v>122.37</v>
      </c>
      <c r="AG2" s="3">
        <v>122.37</v>
      </c>
      <c r="AH2" s="3">
        <v>122.37</v>
      </c>
      <c r="AI2" s="3">
        <v>122.37</v>
      </c>
      <c r="AJ2" s="3">
        <v>122.37</v>
      </c>
      <c r="AK2" s="3">
        <v>122.37</v>
      </c>
      <c r="AL2" s="3">
        <v>122.37</v>
      </c>
      <c r="AM2" s="3">
        <v>122.37</v>
      </c>
      <c r="AN2" s="3">
        <v>122.37</v>
      </c>
      <c r="AO2" s="3">
        <v>122.37</v>
      </c>
      <c r="AP2" s="3">
        <v>122.37</v>
      </c>
      <c r="AQ2" s="3">
        <v>122.37</v>
      </c>
      <c r="AR2" s="3">
        <v>122.37</v>
      </c>
      <c r="AS2" s="3">
        <v>122.37</v>
      </c>
      <c r="AT2" s="3">
        <v>122.37</v>
      </c>
      <c r="AU2" s="3">
        <v>122.37</v>
      </c>
      <c r="AV2" s="3">
        <v>122.37</v>
      </c>
      <c r="AW2" s="3">
        <v>122.37</v>
      </c>
    </row>
    <row r="3" spans="1:49" x14ac:dyDescent="0.2">
      <c r="A3" t="s">
        <v>2</v>
      </c>
      <c r="B3" s="3">
        <v>122.37</v>
      </c>
      <c r="C3" s="3">
        <v>122.37</v>
      </c>
      <c r="D3" s="3">
        <v>122.37</v>
      </c>
      <c r="E3" s="3">
        <v>122.37</v>
      </c>
      <c r="F3" s="3">
        <v>122.37</v>
      </c>
      <c r="G3" s="3">
        <v>122.37</v>
      </c>
      <c r="H3" s="3">
        <v>122.37</v>
      </c>
      <c r="I3" s="3">
        <v>122.37</v>
      </c>
      <c r="J3" s="3">
        <v>122.37</v>
      </c>
      <c r="K3" s="3">
        <v>122.37</v>
      </c>
      <c r="L3" s="3">
        <v>122.37</v>
      </c>
      <c r="M3" s="3">
        <v>122.37</v>
      </c>
      <c r="N3" s="3">
        <v>122.37</v>
      </c>
      <c r="O3" s="3">
        <v>122.37</v>
      </c>
      <c r="P3" s="3">
        <v>122.37</v>
      </c>
      <c r="Q3" s="3">
        <v>122.37</v>
      </c>
      <c r="R3" s="3">
        <v>98.27</v>
      </c>
      <c r="S3" s="3">
        <v>73.33</v>
      </c>
      <c r="T3" s="3">
        <v>61.19</v>
      </c>
      <c r="U3" s="3">
        <v>61.19</v>
      </c>
      <c r="V3" s="3">
        <v>61.19</v>
      </c>
      <c r="W3" s="3">
        <v>61.19</v>
      </c>
      <c r="X3" s="3">
        <v>61.19</v>
      </c>
      <c r="Y3" s="3">
        <v>61.19</v>
      </c>
      <c r="Z3" s="3">
        <v>61.19</v>
      </c>
      <c r="AA3" s="3">
        <v>61.19</v>
      </c>
      <c r="AB3" s="3">
        <v>61.19</v>
      </c>
      <c r="AC3" s="3">
        <v>61.19</v>
      </c>
      <c r="AD3" s="3">
        <v>61.19</v>
      </c>
      <c r="AE3" s="3">
        <v>61.19</v>
      </c>
      <c r="AF3" s="3">
        <v>61.19</v>
      </c>
      <c r="AG3" s="3">
        <v>61.19</v>
      </c>
      <c r="AH3" s="3">
        <v>61.19</v>
      </c>
      <c r="AI3" s="3">
        <v>61.19</v>
      </c>
      <c r="AJ3" s="3">
        <v>61.19</v>
      </c>
      <c r="AK3" s="3">
        <v>61.19</v>
      </c>
      <c r="AL3" s="3">
        <v>61.19</v>
      </c>
      <c r="AM3" s="3">
        <v>61.19</v>
      </c>
      <c r="AN3" s="3">
        <v>61.19</v>
      </c>
      <c r="AO3" s="3">
        <v>61.19</v>
      </c>
      <c r="AP3" s="3">
        <v>61.19</v>
      </c>
      <c r="AQ3" s="3">
        <v>61.19</v>
      </c>
      <c r="AR3" s="3">
        <v>61.19</v>
      </c>
      <c r="AS3" s="3">
        <v>61.19</v>
      </c>
      <c r="AT3" s="3">
        <v>61.19</v>
      </c>
      <c r="AU3" s="3">
        <v>61.19</v>
      </c>
      <c r="AV3" s="3">
        <v>61.19</v>
      </c>
      <c r="AW3" s="3">
        <v>61.19</v>
      </c>
    </row>
    <row r="4" spans="1:49" x14ac:dyDescent="0.2">
      <c r="A4" t="s">
        <v>3</v>
      </c>
      <c r="B4" s="3">
        <v>122.37</v>
      </c>
      <c r="C4" s="3">
        <v>122.37</v>
      </c>
      <c r="D4" s="3">
        <v>122.37</v>
      </c>
      <c r="E4" s="3">
        <v>122.37</v>
      </c>
      <c r="F4" s="3">
        <v>122.37</v>
      </c>
      <c r="G4" s="3">
        <v>122.37</v>
      </c>
      <c r="H4" s="3">
        <v>122.37</v>
      </c>
      <c r="I4" s="3">
        <v>122.37</v>
      </c>
      <c r="J4" s="3">
        <v>122.37</v>
      </c>
      <c r="K4" s="3">
        <v>122.37</v>
      </c>
      <c r="L4" s="3">
        <v>122.37</v>
      </c>
      <c r="M4" s="3">
        <v>122.37</v>
      </c>
      <c r="N4" s="3">
        <v>122.37</v>
      </c>
      <c r="O4" s="3">
        <v>110.39</v>
      </c>
      <c r="P4" s="3">
        <v>84.9</v>
      </c>
      <c r="Q4" s="3">
        <v>61.19</v>
      </c>
      <c r="R4" s="3">
        <v>61.19</v>
      </c>
      <c r="S4" s="3">
        <v>61.19</v>
      </c>
      <c r="T4" s="3">
        <v>61.19</v>
      </c>
      <c r="U4" s="3">
        <v>61.19</v>
      </c>
      <c r="V4" s="3">
        <v>61.19</v>
      </c>
      <c r="W4" s="3">
        <v>61.19</v>
      </c>
      <c r="X4" s="3">
        <v>61.19</v>
      </c>
      <c r="Y4" s="3">
        <v>61.19</v>
      </c>
      <c r="Z4" s="3">
        <v>61.19</v>
      </c>
      <c r="AA4" s="3">
        <v>61.19</v>
      </c>
      <c r="AB4" s="3">
        <v>61.19</v>
      </c>
      <c r="AC4" s="3">
        <v>44.73</v>
      </c>
      <c r="AD4" s="3">
        <v>19.23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</row>
    <row r="5" spans="1:49" x14ac:dyDescent="0.2">
      <c r="A5" t="s">
        <v>4</v>
      </c>
      <c r="B5" s="3">
        <v>122.37</v>
      </c>
      <c r="C5" s="3">
        <v>122.37</v>
      </c>
      <c r="D5" s="3">
        <v>122.37</v>
      </c>
      <c r="E5" s="3">
        <v>122.37</v>
      </c>
      <c r="F5" s="3">
        <v>122.37</v>
      </c>
      <c r="G5" s="3">
        <v>122.37</v>
      </c>
      <c r="H5" s="3">
        <v>122.37</v>
      </c>
      <c r="I5" s="3">
        <v>122.37</v>
      </c>
      <c r="J5" s="3">
        <v>122.37</v>
      </c>
      <c r="K5" s="3">
        <v>122.37</v>
      </c>
      <c r="L5" s="3">
        <v>122.37</v>
      </c>
      <c r="M5" s="3">
        <v>122.37</v>
      </c>
      <c r="N5" s="3">
        <v>122.37</v>
      </c>
      <c r="O5" s="3">
        <v>122.37</v>
      </c>
      <c r="P5" s="3">
        <v>122.37</v>
      </c>
      <c r="Q5" s="3">
        <v>122.37</v>
      </c>
      <c r="R5" s="3">
        <v>122.37</v>
      </c>
      <c r="S5" s="3">
        <v>122.37</v>
      </c>
      <c r="T5" s="3">
        <v>122.37</v>
      </c>
      <c r="U5" s="3">
        <v>122.37</v>
      </c>
      <c r="V5" s="3">
        <v>122.37</v>
      </c>
      <c r="W5" s="3">
        <v>122.37</v>
      </c>
      <c r="X5" s="3">
        <v>122.37</v>
      </c>
      <c r="Y5" s="3">
        <v>120.93</v>
      </c>
      <c r="Z5" s="3">
        <v>109.85</v>
      </c>
      <c r="AA5" s="3">
        <v>98.76</v>
      </c>
      <c r="AB5" s="3">
        <v>87.68</v>
      </c>
      <c r="AC5" s="3">
        <v>76.599999999999994</v>
      </c>
      <c r="AD5" s="3">
        <v>76.599999999999994</v>
      </c>
      <c r="AE5" s="3">
        <v>76.599999999999994</v>
      </c>
      <c r="AF5" s="3">
        <v>76.599999999999994</v>
      </c>
      <c r="AG5" s="3">
        <v>76.599999999999994</v>
      </c>
      <c r="AH5" s="3">
        <v>76.599999999999994</v>
      </c>
      <c r="AI5" s="3">
        <v>76.599999999999994</v>
      </c>
      <c r="AJ5" s="3">
        <v>76.599999999999994</v>
      </c>
      <c r="AK5" s="3">
        <v>76.599999999999994</v>
      </c>
      <c r="AL5" s="3">
        <v>76.599999999999994</v>
      </c>
      <c r="AM5" s="3">
        <v>76.599999999999994</v>
      </c>
      <c r="AN5" s="3">
        <v>76.599999999999994</v>
      </c>
      <c r="AO5" s="3">
        <v>76.599999999999994</v>
      </c>
      <c r="AP5" s="3">
        <v>76.599999999999994</v>
      </c>
      <c r="AQ5" s="3">
        <v>76.599999999999994</v>
      </c>
      <c r="AR5" s="3">
        <v>76.599999999999994</v>
      </c>
      <c r="AS5" s="3">
        <v>76.599999999999994</v>
      </c>
      <c r="AT5" s="3">
        <v>76.599999999999994</v>
      </c>
      <c r="AU5" s="3">
        <v>76.599999999999994</v>
      </c>
      <c r="AV5" s="3">
        <v>76.599999999999994</v>
      </c>
      <c r="AW5" s="3">
        <v>76.599999999999994</v>
      </c>
    </row>
    <row r="6" spans="1:49" x14ac:dyDescent="0.2">
      <c r="A6" s="35" t="s">
        <v>5</v>
      </c>
      <c r="B6" s="3">
        <v>122.37</v>
      </c>
      <c r="C6" s="3">
        <v>122.37</v>
      </c>
      <c r="D6" s="3">
        <v>122.37</v>
      </c>
      <c r="E6" s="3">
        <v>122.37</v>
      </c>
      <c r="F6" s="3">
        <v>122.37</v>
      </c>
      <c r="G6" s="3">
        <v>122.37</v>
      </c>
      <c r="H6" s="3">
        <v>122.37</v>
      </c>
      <c r="I6" s="3">
        <v>122.37</v>
      </c>
      <c r="J6" s="3">
        <v>122.37</v>
      </c>
      <c r="K6" s="3">
        <v>122.37</v>
      </c>
      <c r="L6" s="3">
        <v>122.37</v>
      </c>
      <c r="M6" s="3">
        <v>122.37</v>
      </c>
      <c r="N6" s="3">
        <v>122.37</v>
      </c>
      <c r="O6" s="3">
        <v>122.37</v>
      </c>
      <c r="P6" s="3">
        <v>122.37</v>
      </c>
      <c r="Q6" s="3">
        <v>122.37</v>
      </c>
      <c r="R6" s="3">
        <v>116.99</v>
      </c>
      <c r="S6" s="3">
        <v>104.8</v>
      </c>
      <c r="T6" s="3">
        <v>92.61</v>
      </c>
      <c r="U6" s="3">
        <v>80.42</v>
      </c>
      <c r="V6" s="3">
        <v>68.239999999999995</v>
      </c>
      <c r="W6" s="3">
        <v>61.19</v>
      </c>
      <c r="X6" s="3">
        <v>61.19</v>
      </c>
      <c r="Y6" s="3">
        <v>61.19</v>
      </c>
      <c r="Z6" s="3">
        <v>61.19</v>
      </c>
      <c r="AA6" s="3">
        <v>61.19</v>
      </c>
      <c r="AB6" s="3">
        <v>61.19</v>
      </c>
      <c r="AC6" s="3">
        <v>61.19</v>
      </c>
      <c r="AD6" s="3">
        <v>61.19</v>
      </c>
      <c r="AE6" s="3">
        <v>61.19</v>
      </c>
      <c r="AF6" s="3">
        <v>61.19</v>
      </c>
      <c r="AG6" s="3">
        <v>61.19</v>
      </c>
      <c r="AH6" s="3">
        <v>61.19</v>
      </c>
      <c r="AI6" s="3">
        <v>61.19</v>
      </c>
      <c r="AJ6" s="3">
        <v>61.19</v>
      </c>
      <c r="AK6" s="3">
        <v>61.19</v>
      </c>
      <c r="AL6" s="3">
        <v>61.19</v>
      </c>
      <c r="AM6" s="3">
        <v>61.19</v>
      </c>
      <c r="AN6" s="3">
        <v>61.19</v>
      </c>
      <c r="AO6" s="3">
        <v>61.19</v>
      </c>
      <c r="AP6" s="3">
        <v>61.19</v>
      </c>
      <c r="AQ6" s="3">
        <v>61.19</v>
      </c>
      <c r="AR6" s="3">
        <v>61.19</v>
      </c>
      <c r="AS6" s="3">
        <v>61.19</v>
      </c>
      <c r="AT6" s="3">
        <v>61.19</v>
      </c>
      <c r="AU6" s="3">
        <v>61.19</v>
      </c>
      <c r="AV6" s="3">
        <v>61.19</v>
      </c>
      <c r="AW6" s="3">
        <v>61.19</v>
      </c>
    </row>
    <row r="7" spans="1:49" x14ac:dyDescent="0.2">
      <c r="A7" t="s">
        <v>6</v>
      </c>
      <c r="B7" s="3">
        <v>122.37</v>
      </c>
      <c r="C7" s="3">
        <v>122.37</v>
      </c>
      <c r="D7" s="3">
        <v>122.37</v>
      </c>
      <c r="E7" s="3">
        <v>122.37</v>
      </c>
      <c r="F7" s="3">
        <v>122.37</v>
      </c>
      <c r="G7" s="3">
        <v>122.37</v>
      </c>
      <c r="H7" s="3">
        <v>122.37</v>
      </c>
      <c r="I7" s="3">
        <v>122.37</v>
      </c>
      <c r="J7" s="3">
        <v>122.37</v>
      </c>
      <c r="K7" s="3">
        <v>122.37</v>
      </c>
      <c r="L7" s="3">
        <v>122.37</v>
      </c>
      <c r="M7" s="3">
        <v>97.93</v>
      </c>
      <c r="N7" s="3">
        <v>72.44</v>
      </c>
      <c r="O7" s="3">
        <v>61.19</v>
      </c>
      <c r="P7" s="3">
        <v>61.19</v>
      </c>
      <c r="Q7" s="3">
        <v>61.19</v>
      </c>
      <c r="R7" s="3">
        <v>61.19</v>
      </c>
      <c r="S7" s="3">
        <v>61.19</v>
      </c>
      <c r="T7" s="3">
        <v>61.19</v>
      </c>
      <c r="U7" s="3">
        <v>61.19</v>
      </c>
      <c r="V7" s="3">
        <v>61.19</v>
      </c>
      <c r="W7" s="3">
        <v>61.19</v>
      </c>
      <c r="X7" s="3">
        <v>61.19</v>
      </c>
      <c r="Y7" s="3">
        <v>61.19</v>
      </c>
      <c r="Z7" s="3">
        <v>57.76</v>
      </c>
      <c r="AA7" s="3">
        <v>32.270000000000003</v>
      </c>
      <c r="AB7" s="3">
        <v>6.79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</row>
    <row r="8" spans="1:49" x14ac:dyDescent="0.2">
      <c r="A8" t="s">
        <v>10</v>
      </c>
      <c r="B8" s="3">
        <v>122.37</v>
      </c>
      <c r="C8" s="3">
        <v>122.37</v>
      </c>
      <c r="D8" s="3">
        <v>122.37</v>
      </c>
      <c r="E8" s="3">
        <v>122.37</v>
      </c>
      <c r="F8" s="3">
        <v>122.37</v>
      </c>
      <c r="G8" s="3">
        <v>122.37</v>
      </c>
      <c r="H8" s="3">
        <v>122.37</v>
      </c>
      <c r="I8" s="3">
        <v>122.37</v>
      </c>
      <c r="J8" s="3">
        <v>116.56</v>
      </c>
      <c r="K8" s="3">
        <v>94.39</v>
      </c>
      <c r="L8" s="3">
        <v>61.19</v>
      </c>
      <c r="M8" s="3">
        <v>61.19</v>
      </c>
      <c r="N8" s="3">
        <v>61.19</v>
      </c>
      <c r="O8" s="3">
        <v>61.19</v>
      </c>
      <c r="P8" s="3">
        <v>61.19</v>
      </c>
      <c r="Q8" s="3">
        <v>61.19</v>
      </c>
      <c r="R8" s="3">
        <v>61.19</v>
      </c>
      <c r="S8" s="3">
        <v>61.19</v>
      </c>
      <c r="T8" s="3">
        <v>61.19</v>
      </c>
      <c r="U8" s="3">
        <v>60.15</v>
      </c>
      <c r="V8" s="3">
        <v>33.549999999999997</v>
      </c>
      <c r="W8" s="3">
        <v>6.96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</row>
    <row r="9" spans="1:49" x14ac:dyDescent="0.2">
      <c r="A9" t="s">
        <v>7</v>
      </c>
      <c r="B9" s="3">
        <v>122.37</v>
      </c>
      <c r="C9" s="3">
        <v>122.37</v>
      </c>
      <c r="D9" s="3">
        <v>122.37</v>
      </c>
      <c r="E9" s="3">
        <v>122.37</v>
      </c>
      <c r="F9" s="3">
        <v>122.37</v>
      </c>
      <c r="G9" s="3">
        <v>122.37</v>
      </c>
      <c r="H9" s="3">
        <v>122.37</v>
      </c>
      <c r="I9" s="3">
        <v>122.37</v>
      </c>
      <c r="J9" s="3">
        <v>122.37</v>
      </c>
      <c r="K9" s="3">
        <v>122.37</v>
      </c>
      <c r="L9" s="3">
        <v>96.38</v>
      </c>
      <c r="M9" s="3">
        <v>69.790000000000006</v>
      </c>
      <c r="N9" s="3">
        <v>61.19</v>
      </c>
      <c r="O9" s="3">
        <v>61.19</v>
      </c>
      <c r="P9" s="3">
        <v>61.19</v>
      </c>
      <c r="Q9" s="3">
        <v>61.19</v>
      </c>
      <c r="R9" s="3">
        <v>61.19</v>
      </c>
      <c r="S9" s="3">
        <v>61.19</v>
      </c>
      <c r="T9" s="3">
        <v>61.19</v>
      </c>
      <c r="U9" s="3">
        <v>61.19</v>
      </c>
      <c r="V9" s="3">
        <v>61.19</v>
      </c>
      <c r="W9" s="3">
        <v>61.19</v>
      </c>
      <c r="X9" s="3">
        <v>61.19</v>
      </c>
      <c r="Y9" s="3">
        <v>41.88</v>
      </c>
      <c r="Z9" s="3">
        <v>15.29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</row>
    <row r="10" spans="1:49" x14ac:dyDescent="0.2">
      <c r="A10" t="s">
        <v>8</v>
      </c>
      <c r="B10" s="3">
        <v>122.37</v>
      </c>
      <c r="C10" s="3">
        <v>122.37</v>
      </c>
      <c r="D10" s="3">
        <v>122.37</v>
      </c>
      <c r="E10" s="3">
        <v>122.37</v>
      </c>
      <c r="F10" s="3">
        <v>122.37</v>
      </c>
      <c r="G10" s="3">
        <v>122.37</v>
      </c>
      <c r="H10" s="3">
        <v>122.37</v>
      </c>
      <c r="I10" s="3">
        <v>122.37</v>
      </c>
      <c r="J10" s="3">
        <v>122.37</v>
      </c>
      <c r="K10" s="3">
        <v>122.37</v>
      </c>
      <c r="L10" s="3">
        <v>71.7</v>
      </c>
      <c r="M10" s="3">
        <v>61.19</v>
      </c>
      <c r="N10" s="3">
        <v>61.19</v>
      </c>
      <c r="O10" s="3">
        <v>61.19</v>
      </c>
      <c r="P10" s="3">
        <v>61.19</v>
      </c>
      <c r="Q10" s="3">
        <v>61.19</v>
      </c>
      <c r="R10" s="3">
        <v>61.19</v>
      </c>
      <c r="S10" s="3">
        <v>61.19</v>
      </c>
      <c r="T10" s="3">
        <v>61.19</v>
      </c>
      <c r="U10" s="3">
        <v>61.19</v>
      </c>
      <c r="V10" s="3">
        <v>61.19</v>
      </c>
      <c r="W10" s="3">
        <v>61.19</v>
      </c>
      <c r="X10" s="3">
        <v>43.81</v>
      </c>
      <c r="Y10" s="3">
        <v>17.21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</row>
    <row r="11" spans="1:49" x14ac:dyDescent="0.2">
      <c r="A11" s="35" t="s">
        <v>9</v>
      </c>
      <c r="B11" s="3">
        <v>122.37</v>
      </c>
      <c r="C11" s="3">
        <v>122.37</v>
      </c>
      <c r="D11" s="3">
        <v>122.37</v>
      </c>
      <c r="E11" s="3">
        <v>122.37</v>
      </c>
      <c r="F11" s="3">
        <v>122.37</v>
      </c>
      <c r="G11" s="3">
        <v>122.37</v>
      </c>
      <c r="H11" s="3">
        <v>122.37</v>
      </c>
      <c r="I11" s="3">
        <v>122.37</v>
      </c>
      <c r="J11" s="3">
        <v>116.57</v>
      </c>
      <c r="K11" s="3">
        <v>94.4</v>
      </c>
      <c r="L11" s="3">
        <v>61.19</v>
      </c>
      <c r="M11" s="3">
        <v>61.19</v>
      </c>
      <c r="N11" s="3">
        <v>61.19</v>
      </c>
      <c r="O11" s="3">
        <v>61.19</v>
      </c>
      <c r="P11" s="3">
        <v>61.19</v>
      </c>
      <c r="Q11" s="3">
        <v>61.19</v>
      </c>
      <c r="R11" s="3">
        <v>61.19</v>
      </c>
      <c r="S11" s="3">
        <v>61.19</v>
      </c>
      <c r="T11" s="3">
        <v>61.19</v>
      </c>
      <c r="U11" s="3">
        <v>60.15</v>
      </c>
      <c r="V11" s="3">
        <v>33.56</v>
      </c>
      <c r="W11" s="3">
        <v>6.97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</row>
    <row r="12" spans="1:49" x14ac:dyDescent="0.2">
      <c r="A12" t="s">
        <v>11</v>
      </c>
      <c r="B12" s="3">
        <v>122.37</v>
      </c>
      <c r="C12" s="3">
        <v>122.37</v>
      </c>
      <c r="D12" s="3">
        <v>122.37</v>
      </c>
      <c r="E12" s="3">
        <v>122.37</v>
      </c>
      <c r="F12" s="3">
        <v>122.37</v>
      </c>
      <c r="G12" s="3">
        <v>122.37</v>
      </c>
      <c r="H12" s="3">
        <v>77.66</v>
      </c>
      <c r="I12" s="3">
        <v>61.19</v>
      </c>
      <c r="J12" s="3">
        <v>61.19</v>
      </c>
      <c r="K12" s="3">
        <v>61.19</v>
      </c>
      <c r="L12" s="3">
        <v>61.19</v>
      </c>
      <c r="M12" s="3">
        <v>61.19</v>
      </c>
      <c r="N12" s="3">
        <v>16.5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</row>
    <row r="13" spans="1:49" x14ac:dyDescent="0.2">
      <c r="A13" s="1" t="s">
        <v>12</v>
      </c>
      <c r="B13" s="3">
        <v>122.37</v>
      </c>
      <c r="C13" s="3">
        <v>122.37</v>
      </c>
      <c r="D13" s="3">
        <v>122.37</v>
      </c>
      <c r="E13" s="3">
        <v>122.37</v>
      </c>
      <c r="F13" s="3">
        <v>122.37</v>
      </c>
      <c r="G13" s="3">
        <v>122.37</v>
      </c>
      <c r="H13" s="3">
        <v>119.9</v>
      </c>
      <c r="I13" s="3">
        <v>97.73</v>
      </c>
      <c r="J13" s="3">
        <v>75.56</v>
      </c>
      <c r="K13" s="3">
        <v>61.19</v>
      </c>
      <c r="L13" s="3">
        <v>61.19</v>
      </c>
      <c r="M13" s="3">
        <v>61.19</v>
      </c>
      <c r="N13" s="3">
        <v>61.19</v>
      </c>
      <c r="O13" s="3">
        <v>61.19</v>
      </c>
      <c r="P13" s="3">
        <v>61.19</v>
      </c>
      <c r="Q13" s="3">
        <v>61.19</v>
      </c>
      <c r="R13" s="3">
        <v>61.19</v>
      </c>
      <c r="S13" s="3">
        <v>61.19</v>
      </c>
      <c r="T13" s="3">
        <v>44.45</v>
      </c>
      <c r="U13" s="3">
        <v>17.86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</row>
    <row r="14" spans="1:49" x14ac:dyDescent="0.2">
      <c r="A14" t="s">
        <v>13</v>
      </c>
      <c r="B14" s="3">
        <v>122.37</v>
      </c>
      <c r="C14" s="3">
        <v>122.37</v>
      </c>
      <c r="D14" s="3">
        <v>122.37</v>
      </c>
      <c r="E14" s="3">
        <v>122.37</v>
      </c>
      <c r="F14" s="3">
        <v>122.37</v>
      </c>
      <c r="G14" s="3">
        <v>109.94</v>
      </c>
      <c r="H14" s="3">
        <v>87.77</v>
      </c>
      <c r="I14" s="3">
        <v>65.599999999999994</v>
      </c>
      <c r="J14" s="3">
        <v>61.19</v>
      </c>
      <c r="K14" s="3">
        <v>61.19</v>
      </c>
      <c r="L14" s="3">
        <v>61.19</v>
      </c>
      <c r="M14" s="3">
        <v>61.19</v>
      </c>
      <c r="N14" s="3">
        <v>61.19</v>
      </c>
      <c r="O14" s="3">
        <v>61.19</v>
      </c>
      <c r="P14" s="3">
        <v>61.19</v>
      </c>
      <c r="Q14" s="3">
        <v>61.19</v>
      </c>
      <c r="R14" s="3">
        <v>61.19</v>
      </c>
      <c r="S14" s="3">
        <v>39.33</v>
      </c>
      <c r="T14" s="3">
        <v>12.75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</row>
    <row r="15" spans="1:49" x14ac:dyDescent="0.2">
      <c r="A15" t="s">
        <v>14</v>
      </c>
      <c r="B15" s="3">
        <v>122.37</v>
      </c>
      <c r="C15" s="3">
        <v>122.37</v>
      </c>
      <c r="D15" s="3">
        <v>122.37</v>
      </c>
      <c r="E15" s="3">
        <v>122.37</v>
      </c>
      <c r="F15" s="3">
        <v>122.37</v>
      </c>
      <c r="G15" s="3">
        <v>70.680000000000007</v>
      </c>
      <c r="H15" s="3">
        <v>70.680000000000007</v>
      </c>
      <c r="I15" s="3">
        <v>61.19</v>
      </c>
      <c r="J15" s="3">
        <v>61.19</v>
      </c>
      <c r="K15" s="3">
        <v>61.19</v>
      </c>
      <c r="L15" s="3">
        <v>61.19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</row>
    <row r="16" spans="1:49" x14ac:dyDescent="0.2">
      <c r="A16" s="35" t="s">
        <v>15</v>
      </c>
      <c r="B16" s="3">
        <v>122.37</v>
      </c>
      <c r="C16" s="3">
        <v>122.37</v>
      </c>
      <c r="D16" s="3">
        <v>122.37</v>
      </c>
      <c r="E16" s="3">
        <v>105.92</v>
      </c>
      <c r="F16" s="3">
        <v>105.92</v>
      </c>
      <c r="G16" s="3">
        <v>61.19</v>
      </c>
      <c r="H16" s="3">
        <v>61.19</v>
      </c>
      <c r="I16" s="3">
        <v>61.19</v>
      </c>
      <c r="J16" s="3">
        <v>61.19</v>
      </c>
      <c r="K16" s="3">
        <v>61.19</v>
      </c>
      <c r="L16" s="3">
        <v>58.83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</row>
    <row r="17" spans="1:49" x14ac:dyDescent="0.2">
      <c r="A17" t="s">
        <v>16</v>
      </c>
      <c r="B17" s="3">
        <v>122.37</v>
      </c>
      <c r="C17" s="3">
        <v>122.37</v>
      </c>
      <c r="D17" s="3">
        <v>122.37</v>
      </c>
      <c r="E17" s="3">
        <v>84.78</v>
      </c>
      <c r="F17" s="3">
        <v>84.78</v>
      </c>
      <c r="G17" s="3">
        <v>61.19</v>
      </c>
      <c r="H17" s="3">
        <v>61.19</v>
      </c>
      <c r="I17" s="3">
        <v>61.19</v>
      </c>
      <c r="J17" s="3">
        <v>61.19</v>
      </c>
      <c r="K17" s="3">
        <v>61.19</v>
      </c>
      <c r="L17" s="3">
        <v>37.69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</row>
    <row r="18" spans="1:49" x14ac:dyDescent="0.2">
      <c r="A18" t="s">
        <v>17</v>
      </c>
      <c r="B18" s="3">
        <v>122.37</v>
      </c>
      <c r="C18" s="3">
        <v>122.37</v>
      </c>
      <c r="D18" s="3">
        <v>122.37</v>
      </c>
      <c r="E18" s="3">
        <v>91.82</v>
      </c>
      <c r="F18" s="3">
        <v>91.82</v>
      </c>
      <c r="G18" s="3">
        <v>61.19</v>
      </c>
      <c r="H18" s="3">
        <v>61.19</v>
      </c>
      <c r="I18" s="3">
        <v>61.19</v>
      </c>
      <c r="J18" s="3">
        <v>61.19</v>
      </c>
      <c r="K18" s="3">
        <v>61.19</v>
      </c>
      <c r="L18" s="3">
        <v>61.19</v>
      </c>
      <c r="M18" s="3">
        <v>61.19</v>
      </c>
      <c r="N18" s="3">
        <v>61.19</v>
      </c>
      <c r="O18" s="3">
        <v>61.19</v>
      </c>
      <c r="P18" s="3">
        <v>61.19</v>
      </c>
      <c r="Q18" s="3">
        <v>30.63</v>
      </c>
      <c r="R18" s="3">
        <v>30.63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</row>
    <row r="19" spans="1:49" x14ac:dyDescent="0.2">
      <c r="A19" t="s">
        <v>18</v>
      </c>
      <c r="B19" s="3">
        <v>122.37</v>
      </c>
      <c r="C19" s="3">
        <v>122.37</v>
      </c>
      <c r="D19" s="3">
        <v>122.37</v>
      </c>
      <c r="E19" s="3">
        <v>91.82</v>
      </c>
      <c r="F19" s="3">
        <v>91.82</v>
      </c>
      <c r="G19" s="3">
        <v>61.19</v>
      </c>
      <c r="H19" s="3">
        <v>61.19</v>
      </c>
      <c r="I19" s="3">
        <v>2.4300000000000002</v>
      </c>
      <c r="J19" s="3">
        <v>2.4300000000000002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</row>
    <row r="20" spans="1:49" x14ac:dyDescent="0.2">
      <c r="A20" t="s">
        <v>20</v>
      </c>
      <c r="B20" s="3">
        <v>122.37</v>
      </c>
      <c r="C20" s="3">
        <v>98.87</v>
      </c>
      <c r="D20" s="3">
        <v>98.87</v>
      </c>
      <c r="E20" s="3">
        <v>61.19</v>
      </c>
      <c r="F20" s="3">
        <v>61.19</v>
      </c>
      <c r="G20" s="3">
        <v>61.19</v>
      </c>
      <c r="H20" s="3">
        <v>61.19</v>
      </c>
      <c r="I20" s="3">
        <v>61.19</v>
      </c>
      <c r="J20" s="3">
        <v>61.19</v>
      </c>
      <c r="K20" s="3">
        <v>61.19</v>
      </c>
      <c r="L20" s="3">
        <v>9.5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</row>
    <row r="21" spans="1:49" x14ac:dyDescent="0.2">
      <c r="A21" s="35" t="s">
        <v>21</v>
      </c>
      <c r="B21" s="3">
        <v>122.37</v>
      </c>
      <c r="C21" s="3">
        <v>61.19</v>
      </c>
      <c r="D21" s="3">
        <v>61.19</v>
      </c>
      <c r="E21" s="3">
        <v>61.19</v>
      </c>
      <c r="F21" s="3">
        <v>61.19</v>
      </c>
      <c r="G21" s="3">
        <v>61.19</v>
      </c>
      <c r="H21" s="3">
        <v>61.19</v>
      </c>
      <c r="I21" s="3">
        <v>61.19</v>
      </c>
      <c r="J21" s="3">
        <v>61.19</v>
      </c>
      <c r="K21" s="3">
        <v>9.5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</row>
    <row r="22" spans="1:49" x14ac:dyDescent="0.2">
      <c r="A22" t="s">
        <v>19</v>
      </c>
      <c r="B22" s="3">
        <v>122.37</v>
      </c>
      <c r="C22" s="3">
        <v>61.19</v>
      </c>
      <c r="D22" s="3">
        <v>61.19</v>
      </c>
      <c r="E22" s="3">
        <v>61.19</v>
      </c>
      <c r="F22" s="3">
        <v>61.19</v>
      </c>
      <c r="G22" s="3">
        <v>61.19</v>
      </c>
      <c r="H22" s="3">
        <v>61.19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</row>
    <row r="23" spans="1:49" x14ac:dyDescent="0.2">
      <c r="A23" t="s">
        <v>22</v>
      </c>
      <c r="B23" s="3">
        <v>122.37</v>
      </c>
      <c r="C23" s="3">
        <v>61.19</v>
      </c>
      <c r="D23" s="3">
        <v>61.19</v>
      </c>
      <c r="E23" s="3">
        <v>61.19</v>
      </c>
      <c r="F23" s="3">
        <v>61.19</v>
      </c>
      <c r="G23" s="3">
        <v>61.19</v>
      </c>
      <c r="H23" s="3">
        <v>61.19</v>
      </c>
      <c r="I23" s="3">
        <v>61.19</v>
      </c>
      <c r="J23" s="3">
        <v>61.19</v>
      </c>
      <c r="K23" s="3">
        <v>61.19</v>
      </c>
      <c r="L23" s="3">
        <v>61.19</v>
      </c>
      <c r="M23" s="3">
        <v>44.72</v>
      </c>
      <c r="N23" s="3">
        <v>44.72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</row>
    <row r="24" spans="1:49" x14ac:dyDescent="0.2">
      <c r="A24" t="s">
        <v>23</v>
      </c>
      <c r="B24" s="3">
        <v>122.37</v>
      </c>
      <c r="C24" s="3">
        <v>61.19</v>
      </c>
      <c r="D24" s="3">
        <v>61.19</v>
      </c>
      <c r="E24" s="3">
        <v>61.19</v>
      </c>
      <c r="F24" s="3">
        <v>61.19</v>
      </c>
      <c r="G24" s="3">
        <v>61.19</v>
      </c>
      <c r="H24" s="3">
        <v>61.19</v>
      </c>
      <c r="I24" s="3">
        <v>61.19</v>
      </c>
      <c r="J24" s="3">
        <v>61.19</v>
      </c>
      <c r="K24" s="3">
        <v>61.19</v>
      </c>
      <c r="L24" s="3">
        <v>61.19</v>
      </c>
      <c r="M24" s="3">
        <v>61.19</v>
      </c>
      <c r="N24" s="3">
        <v>61.19</v>
      </c>
      <c r="O24" s="3">
        <v>61.19</v>
      </c>
      <c r="P24" s="3">
        <v>61.19</v>
      </c>
      <c r="Q24" s="3">
        <v>56.24</v>
      </c>
      <c r="R24" s="3">
        <v>44.05</v>
      </c>
      <c r="S24" s="3">
        <v>31.86</v>
      </c>
      <c r="T24" s="3">
        <v>19.670000000000002</v>
      </c>
      <c r="U24" s="3">
        <v>7.49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</row>
    <row r="25" spans="1:49" x14ac:dyDescent="0.2">
      <c r="A25" t="s">
        <v>24</v>
      </c>
      <c r="B25" s="3">
        <v>122.37</v>
      </c>
      <c r="C25" s="3">
        <v>61.19</v>
      </c>
      <c r="D25" s="3">
        <v>61.19</v>
      </c>
      <c r="E25" s="3">
        <v>61.19</v>
      </c>
      <c r="F25" s="3">
        <v>61.19</v>
      </c>
      <c r="G25" s="3">
        <v>61.19</v>
      </c>
      <c r="H25" s="3">
        <v>61.19</v>
      </c>
      <c r="I25" s="3">
        <v>51.79</v>
      </c>
      <c r="J25" s="3">
        <v>51.79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</row>
    <row r="26" spans="1:49" x14ac:dyDescent="0.2">
      <c r="A26" s="35" t="s">
        <v>25</v>
      </c>
      <c r="B26" s="3">
        <v>112.97</v>
      </c>
      <c r="C26" s="3">
        <v>61.19</v>
      </c>
      <c r="D26" s="3">
        <v>61.19</v>
      </c>
      <c r="E26" s="3">
        <v>61.19</v>
      </c>
      <c r="F26" s="3">
        <v>61.19</v>
      </c>
      <c r="G26" s="3">
        <v>61.19</v>
      </c>
      <c r="H26" s="3">
        <v>61.19</v>
      </c>
      <c r="I26" s="3">
        <v>61.19</v>
      </c>
      <c r="J26" s="3">
        <v>61.19</v>
      </c>
      <c r="K26" s="3">
        <v>58.81</v>
      </c>
      <c r="L26" s="3">
        <v>2.44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</row>
    <row r="27" spans="1:49" x14ac:dyDescent="0.2">
      <c r="A27" t="s">
        <v>26</v>
      </c>
      <c r="B27" s="3">
        <v>122.37</v>
      </c>
      <c r="C27" s="3">
        <v>122.37</v>
      </c>
      <c r="D27" s="3">
        <v>122.37</v>
      </c>
      <c r="E27" s="3">
        <v>122.37</v>
      </c>
      <c r="F27" s="3">
        <v>122.37</v>
      </c>
      <c r="G27" s="3">
        <v>122.37</v>
      </c>
      <c r="H27" s="3">
        <v>122.37</v>
      </c>
      <c r="I27" s="3">
        <v>98.81</v>
      </c>
      <c r="J27" s="3">
        <v>61.19</v>
      </c>
      <c r="K27" s="3">
        <v>61.19</v>
      </c>
      <c r="L27" s="3">
        <v>61.19</v>
      </c>
      <c r="M27" s="3">
        <v>61.19</v>
      </c>
      <c r="N27" s="3">
        <v>61.19</v>
      </c>
      <c r="O27" s="3">
        <v>37.64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</row>
    <row r="28" spans="1:49" x14ac:dyDescent="0.2">
      <c r="A28" t="s">
        <v>27</v>
      </c>
      <c r="B28" s="3">
        <v>84.78</v>
      </c>
      <c r="C28" s="3">
        <v>61.19</v>
      </c>
      <c r="D28" s="3">
        <v>61.19</v>
      </c>
      <c r="E28" s="3">
        <v>61.19</v>
      </c>
      <c r="F28" s="3">
        <v>61.19</v>
      </c>
      <c r="G28" s="3">
        <v>61.19</v>
      </c>
      <c r="H28" s="3">
        <v>61.19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</row>
    <row r="29" spans="1:49" x14ac:dyDescent="0.2">
      <c r="A29" t="s">
        <v>28</v>
      </c>
      <c r="B29" s="3">
        <v>68.34</v>
      </c>
      <c r="C29" s="3">
        <v>61.19</v>
      </c>
      <c r="D29" s="3">
        <v>61.19</v>
      </c>
      <c r="E29" s="3">
        <v>61.19</v>
      </c>
      <c r="F29" s="3">
        <v>61.19</v>
      </c>
      <c r="G29" s="3">
        <v>61.19</v>
      </c>
      <c r="H29" s="3">
        <v>61.19</v>
      </c>
      <c r="I29" s="3">
        <v>56.47</v>
      </c>
      <c r="J29" s="3">
        <v>56.47</v>
      </c>
      <c r="K29" s="3">
        <v>14.18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</row>
    <row r="30" spans="1:49" x14ac:dyDescent="0.2">
      <c r="A30" t="s">
        <v>29</v>
      </c>
      <c r="B30" s="3">
        <v>61.19</v>
      </c>
      <c r="C30" s="3">
        <v>61.19</v>
      </c>
      <c r="D30" s="3">
        <v>61.19</v>
      </c>
      <c r="E30" s="3">
        <v>40.03</v>
      </c>
      <c r="F30" s="3">
        <v>40.03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</row>
    <row r="31" spans="1:49" x14ac:dyDescent="0.2">
      <c r="A31" t="s">
        <v>31</v>
      </c>
      <c r="B31" s="3">
        <v>61.19</v>
      </c>
      <c r="C31" s="3">
        <v>61.19</v>
      </c>
      <c r="D31" s="3">
        <v>61.19</v>
      </c>
      <c r="E31" s="3">
        <v>40.03</v>
      </c>
      <c r="F31" s="3">
        <v>40.03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</row>
    <row r="32" spans="1:49" x14ac:dyDescent="0.2">
      <c r="A32" t="s">
        <v>32</v>
      </c>
      <c r="B32" s="3">
        <v>61.19</v>
      </c>
      <c r="C32" s="3">
        <v>40.03</v>
      </c>
      <c r="D32" s="3">
        <v>40.03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</row>
    <row r="33" spans="1:49" x14ac:dyDescent="0.2">
      <c r="A33" t="s">
        <v>30</v>
      </c>
      <c r="B33" s="3">
        <v>61.19</v>
      </c>
      <c r="C33" s="3">
        <v>61.19</v>
      </c>
      <c r="D33" s="3">
        <v>61.19</v>
      </c>
      <c r="E33" s="3">
        <v>61.19</v>
      </c>
      <c r="F33" s="3">
        <v>61.19</v>
      </c>
      <c r="G33" s="3">
        <v>44.73</v>
      </c>
      <c r="H33" s="3">
        <v>44.73</v>
      </c>
      <c r="I33" s="3">
        <v>2.44</v>
      </c>
      <c r="J33" s="3">
        <v>2.44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</row>
    <row r="34" spans="1:49" x14ac:dyDescent="0.2">
      <c r="A34" t="s">
        <v>33</v>
      </c>
      <c r="B34" s="3">
        <v>61.19</v>
      </c>
      <c r="C34" s="3">
        <v>16.55</v>
      </c>
      <c r="D34" s="3">
        <v>16.55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</row>
    <row r="35" spans="1:49" x14ac:dyDescent="0.2">
      <c r="A35" t="s">
        <v>34</v>
      </c>
      <c r="B35" s="3">
        <v>61.19</v>
      </c>
      <c r="C35" s="3">
        <v>30.64</v>
      </c>
      <c r="D35" s="3">
        <v>30.64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</row>
    <row r="36" spans="1:49" x14ac:dyDescent="0.2">
      <c r="A36" t="s">
        <v>35</v>
      </c>
      <c r="B36" s="3">
        <v>61.19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</row>
    <row r="37" spans="1:49" x14ac:dyDescent="0.2">
      <c r="A37" t="s">
        <v>36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</row>
    <row r="38" spans="1:49" x14ac:dyDescent="0.2">
      <c r="A38" t="s">
        <v>37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</row>
    <row r="39" spans="1:49" x14ac:dyDescent="0.2">
      <c r="A39" t="s">
        <v>38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</row>
    <row r="40" spans="1:49" x14ac:dyDescent="0.2">
      <c r="A40" t="s">
        <v>39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</row>
    <row r="41" spans="1:49" x14ac:dyDescent="0.2">
      <c r="A41" t="s">
        <v>40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</row>
    <row r="42" spans="1:49" x14ac:dyDescent="0.2">
      <c r="A42" t="s">
        <v>41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</row>
    <row r="43" spans="1:49" x14ac:dyDescent="0.2">
      <c r="A43" t="s">
        <v>42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</row>
    <row r="44" spans="1:49" x14ac:dyDescent="0.2">
      <c r="A44" t="s">
        <v>43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</row>
    <row r="45" spans="1:49" x14ac:dyDescent="0.2">
      <c r="A45" s="35" t="s">
        <v>44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</row>
    <row r="46" spans="1:49" x14ac:dyDescent="0.2">
      <c r="A46" t="s">
        <v>45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</row>
    <row r="47" spans="1:49" x14ac:dyDescent="0.2">
      <c r="A47" t="s">
        <v>46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</row>
    <row r="48" spans="1:49" x14ac:dyDescent="0.2">
      <c r="A48" t="s">
        <v>47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</row>
    <row r="49" spans="1:49" x14ac:dyDescent="0.2">
      <c r="A49" t="s">
        <v>48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</row>
    <row r="50" spans="1:49" x14ac:dyDescent="0.2">
      <c r="A50" s="35" t="s">
        <v>49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</row>
    <row r="51" spans="1:49" x14ac:dyDescent="0.2">
      <c r="A51" t="s">
        <v>50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</row>
    <row r="52" spans="1:49" x14ac:dyDescent="0.2">
      <c r="A52" t="s">
        <v>51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</row>
    <row r="53" spans="1:49" x14ac:dyDescent="0.2">
      <c r="A53" t="s">
        <v>52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</row>
    <row r="54" spans="1:49" x14ac:dyDescent="0.2">
      <c r="A54" s="35" t="s">
        <v>53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</row>
    <row r="55" spans="1:49" x14ac:dyDescent="0.2">
      <c r="A55" s="35" t="s">
        <v>54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</row>
    <row r="56" spans="1:49" x14ac:dyDescent="0.2">
      <c r="A56" s="35" t="s">
        <v>55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</row>
    <row r="57" spans="1:49" x14ac:dyDescent="0.2">
      <c r="A57" t="s">
        <v>60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</row>
    <row r="58" spans="1:49" x14ac:dyDescent="0.2">
      <c r="A58" t="s">
        <v>59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</row>
    <row r="59" spans="1:49" x14ac:dyDescent="0.2">
      <c r="A59" t="s">
        <v>58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</row>
    <row r="60" spans="1:49" x14ac:dyDescent="0.2">
      <c r="A60" t="s">
        <v>57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</row>
    <row r="61" spans="1:49" x14ac:dyDescent="0.2">
      <c r="A61" t="s">
        <v>56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</row>
    <row r="62" spans="1:49" x14ac:dyDescent="0.2">
      <c r="A62" s="35" t="s">
        <v>61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</row>
    <row r="63" spans="1:49" x14ac:dyDescent="0.2">
      <c r="A63" t="s">
        <v>62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</row>
    <row r="64" spans="1:49" x14ac:dyDescent="0.2">
      <c r="A64" s="35" t="s">
        <v>63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</row>
    <row r="65" spans="1:49" x14ac:dyDescent="0.2">
      <c r="A65" t="s">
        <v>64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</row>
    <row r="66" spans="1:49" x14ac:dyDescent="0.2">
      <c r="A66" s="35" t="s">
        <v>65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</row>
    <row r="67" spans="1:49" x14ac:dyDescent="0.2">
      <c r="A67" s="35" t="s">
        <v>66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</row>
    <row r="68" spans="1:49" x14ac:dyDescent="0.2">
      <c r="A68" s="35" t="s">
        <v>363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</row>
    <row r="69" spans="1:49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2:49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2:49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2:49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2:49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2:49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2:49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2:49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2:49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2:49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2:49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2:49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2:49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2:49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2:49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2:49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2:49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2:49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2:49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2:49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2:49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 spans="2:49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2:49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 spans="2:49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 spans="2:49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 spans="2:49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2:49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2:49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 spans="2:49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2:49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spans="2:49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 spans="2:49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 spans="2:49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 spans="2:49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</row>
    <row r="114" spans="2:49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spans="2:49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  <row r="116" spans="2:49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spans="2:49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2:49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2:49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2:49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2:49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2:49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2:49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2:49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2:49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2:49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2:49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2:49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2:49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2:49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2:49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2:49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2:49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2:49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2:49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2:49" x14ac:dyDescent="0.2">
      <c r="B136" s="3"/>
    </row>
    <row r="137" spans="2:49" x14ac:dyDescent="0.2">
      <c r="B137" s="3"/>
    </row>
    <row r="138" spans="2:49" x14ac:dyDescent="0.2">
      <c r="B138" s="3"/>
    </row>
    <row r="139" spans="2:49" x14ac:dyDescent="0.2">
      <c r="B139" s="3"/>
    </row>
    <row r="140" spans="2:49" x14ac:dyDescent="0.2">
      <c r="B140" s="3"/>
    </row>
    <row r="141" spans="2:49" x14ac:dyDescent="0.2">
      <c r="B141" s="3"/>
    </row>
    <row r="142" spans="2:49" x14ac:dyDescent="0.2">
      <c r="B142" s="3"/>
    </row>
    <row r="143" spans="2:49" x14ac:dyDescent="0.2">
      <c r="B143" s="3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theme="5" tint="0.79998168889431442"/>
  </sheetPr>
  <dimension ref="A1:AW191"/>
  <sheetViews>
    <sheetView workbookViewId="0">
      <pane ySplit="1" topLeftCell="A2" activePane="bottomLeft" state="frozen"/>
      <selection activeCell="A68" sqref="A68"/>
      <selection pane="bottomLeft" activeCell="B2" sqref="B2:AW67"/>
    </sheetView>
  </sheetViews>
  <sheetFormatPr baseColWidth="10" defaultColWidth="11.42578125" defaultRowHeight="12.75" x14ac:dyDescent="0.2"/>
  <sheetData>
    <row r="1" spans="1:49" x14ac:dyDescent="0.2">
      <c r="A1" s="1"/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</row>
    <row r="2" spans="1:49" x14ac:dyDescent="0.2">
      <c r="A2" t="s">
        <v>1</v>
      </c>
      <c r="B2" s="3">
        <v>61.19</v>
      </c>
      <c r="C2" s="3">
        <v>61.19</v>
      </c>
      <c r="D2" s="3">
        <v>61.19</v>
      </c>
      <c r="E2" s="3">
        <v>61.19</v>
      </c>
      <c r="F2" s="3">
        <v>61.19</v>
      </c>
      <c r="G2" s="3">
        <v>61.19</v>
      </c>
      <c r="H2" s="3">
        <v>61.19</v>
      </c>
      <c r="I2" s="3">
        <v>61.19</v>
      </c>
      <c r="J2" s="3">
        <v>61.19</v>
      </c>
      <c r="K2" s="3">
        <v>61.19</v>
      </c>
      <c r="L2" s="3">
        <v>61.19</v>
      </c>
      <c r="M2" s="3">
        <v>61.19</v>
      </c>
      <c r="N2" s="3">
        <v>61.19</v>
      </c>
      <c r="O2" s="3">
        <v>61.19</v>
      </c>
      <c r="P2" s="3">
        <v>61.19</v>
      </c>
      <c r="Q2" s="3">
        <v>61.19</v>
      </c>
      <c r="R2" s="3">
        <v>61.19</v>
      </c>
      <c r="S2" s="3">
        <v>61.19</v>
      </c>
      <c r="T2" s="3">
        <v>61.19</v>
      </c>
      <c r="U2" s="3">
        <v>61.19</v>
      </c>
      <c r="V2" s="3">
        <v>61.19</v>
      </c>
      <c r="W2" s="3">
        <v>61.19</v>
      </c>
      <c r="X2" s="3">
        <v>61.19</v>
      </c>
      <c r="Y2" s="3">
        <v>61.19</v>
      </c>
      <c r="Z2" s="3">
        <v>61.19</v>
      </c>
      <c r="AA2" s="3">
        <v>61.19</v>
      </c>
      <c r="AB2" s="3">
        <v>61.19</v>
      </c>
      <c r="AC2" s="3">
        <v>61.19</v>
      </c>
      <c r="AD2" s="3">
        <v>61.19</v>
      </c>
      <c r="AE2" s="3">
        <v>61.19</v>
      </c>
      <c r="AF2" s="3">
        <v>61.19</v>
      </c>
      <c r="AG2" s="3">
        <v>61.19</v>
      </c>
      <c r="AH2" s="3">
        <v>61.19</v>
      </c>
      <c r="AI2" s="3">
        <v>61.19</v>
      </c>
      <c r="AJ2" s="3">
        <v>61.19</v>
      </c>
      <c r="AK2" s="3">
        <v>61.19</v>
      </c>
      <c r="AL2" s="3">
        <v>61.19</v>
      </c>
      <c r="AM2" s="3">
        <v>61.19</v>
      </c>
      <c r="AN2" s="3">
        <v>61.19</v>
      </c>
      <c r="AO2" s="3">
        <v>61.19</v>
      </c>
      <c r="AP2" s="3">
        <v>61.19</v>
      </c>
      <c r="AQ2" s="3">
        <v>61.19</v>
      </c>
      <c r="AR2" s="3">
        <v>61.19</v>
      </c>
      <c r="AS2" s="3">
        <v>61.19</v>
      </c>
      <c r="AT2" s="3">
        <v>61.19</v>
      </c>
      <c r="AU2" s="3">
        <v>61.19</v>
      </c>
      <c r="AV2" s="3">
        <v>61.19</v>
      </c>
      <c r="AW2" s="3">
        <v>61.19</v>
      </c>
    </row>
    <row r="3" spans="1:49" x14ac:dyDescent="0.2">
      <c r="A3" t="s">
        <v>2</v>
      </c>
      <c r="B3" s="3">
        <v>61.19</v>
      </c>
      <c r="C3" s="3">
        <v>61.19</v>
      </c>
      <c r="D3" s="3">
        <v>61.19</v>
      </c>
      <c r="E3" s="3">
        <v>61.19</v>
      </c>
      <c r="F3" s="3">
        <v>61.19</v>
      </c>
      <c r="G3" s="3">
        <v>61.19</v>
      </c>
      <c r="H3" s="3">
        <v>61.19</v>
      </c>
      <c r="I3" s="3">
        <v>61.19</v>
      </c>
      <c r="J3" s="3">
        <v>61.19</v>
      </c>
      <c r="K3" s="3">
        <v>61.19</v>
      </c>
      <c r="L3" s="3">
        <v>61.19</v>
      </c>
      <c r="M3" s="3">
        <v>61.19</v>
      </c>
      <c r="N3" s="3">
        <v>61.19</v>
      </c>
      <c r="O3" s="3">
        <v>61.19</v>
      </c>
      <c r="P3" s="3">
        <v>61.19</v>
      </c>
      <c r="Q3" s="3">
        <v>61.19</v>
      </c>
      <c r="R3" s="3">
        <v>37.08</v>
      </c>
      <c r="S3" s="3">
        <v>30.59</v>
      </c>
      <c r="T3" s="3">
        <v>30.59</v>
      </c>
      <c r="U3" s="3">
        <v>30.59</v>
      </c>
      <c r="V3" s="3">
        <v>30.59</v>
      </c>
      <c r="W3" s="3">
        <v>30.59</v>
      </c>
      <c r="X3" s="3">
        <v>30.59</v>
      </c>
      <c r="Y3" s="3">
        <v>30.59</v>
      </c>
      <c r="Z3" s="3">
        <v>30.59</v>
      </c>
      <c r="AA3" s="3">
        <v>30.59</v>
      </c>
      <c r="AB3" s="3">
        <v>30.59</v>
      </c>
      <c r="AC3" s="3">
        <v>30.59</v>
      </c>
      <c r="AD3" s="3">
        <v>30.59</v>
      </c>
      <c r="AE3" s="3">
        <v>30.59</v>
      </c>
      <c r="AF3" s="3">
        <v>30.59</v>
      </c>
      <c r="AG3" s="3">
        <v>30.59</v>
      </c>
      <c r="AH3" s="3">
        <v>30.59</v>
      </c>
      <c r="AI3" s="3">
        <v>30.59</v>
      </c>
      <c r="AJ3" s="3">
        <v>30.59</v>
      </c>
      <c r="AK3" s="3">
        <v>30.59</v>
      </c>
      <c r="AL3" s="3">
        <v>30.59</v>
      </c>
      <c r="AM3" s="3">
        <v>30.59</v>
      </c>
      <c r="AN3" s="3">
        <v>30.59</v>
      </c>
      <c r="AO3" s="3">
        <v>30.59</v>
      </c>
      <c r="AP3" s="3">
        <v>30.59</v>
      </c>
      <c r="AQ3" s="3">
        <v>30.59</v>
      </c>
      <c r="AR3" s="3">
        <v>30.59</v>
      </c>
      <c r="AS3" s="3">
        <v>30.59</v>
      </c>
      <c r="AT3" s="3">
        <v>30.59</v>
      </c>
      <c r="AU3" s="3">
        <v>30.59</v>
      </c>
      <c r="AV3" s="3">
        <v>30.59</v>
      </c>
      <c r="AW3" s="3">
        <v>30.59</v>
      </c>
    </row>
    <row r="4" spans="1:49" x14ac:dyDescent="0.2">
      <c r="A4" t="s">
        <v>3</v>
      </c>
      <c r="B4" s="3">
        <v>61.19</v>
      </c>
      <c r="C4" s="3">
        <v>61.19</v>
      </c>
      <c r="D4" s="3">
        <v>61.19</v>
      </c>
      <c r="E4" s="3">
        <v>61.19</v>
      </c>
      <c r="F4" s="3">
        <v>61.19</v>
      </c>
      <c r="G4" s="3">
        <v>61.19</v>
      </c>
      <c r="H4" s="3">
        <v>61.19</v>
      </c>
      <c r="I4" s="3">
        <v>61.19</v>
      </c>
      <c r="J4" s="3">
        <v>61.19</v>
      </c>
      <c r="K4" s="3">
        <v>61.19</v>
      </c>
      <c r="L4" s="3">
        <v>61.19</v>
      </c>
      <c r="M4" s="3">
        <v>61.19</v>
      </c>
      <c r="N4" s="3">
        <v>61.19</v>
      </c>
      <c r="O4" s="3">
        <v>49.2</v>
      </c>
      <c r="P4" s="3">
        <v>30.59</v>
      </c>
      <c r="Q4" s="3">
        <v>30.59</v>
      </c>
      <c r="R4" s="3">
        <v>30.59</v>
      </c>
      <c r="S4" s="3">
        <v>30.59</v>
      </c>
      <c r="T4" s="3">
        <v>30.59</v>
      </c>
      <c r="U4" s="3">
        <v>30.59</v>
      </c>
      <c r="V4" s="3">
        <v>30.59</v>
      </c>
      <c r="W4" s="3">
        <v>30.59</v>
      </c>
      <c r="X4" s="3">
        <v>30.59</v>
      </c>
      <c r="Y4" s="3">
        <v>30.59</v>
      </c>
      <c r="Z4" s="3">
        <v>30.59</v>
      </c>
      <c r="AA4" s="3">
        <v>30.59</v>
      </c>
      <c r="AB4" s="3">
        <v>30.59</v>
      </c>
      <c r="AC4" s="3">
        <v>14.13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</row>
    <row r="5" spans="1:49" x14ac:dyDescent="0.2">
      <c r="A5" t="s">
        <v>4</v>
      </c>
      <c r="B5" s="3">
        <v>61.19</v>
      </c>
      <c r="C5" s="3">
        <v>61.19</v>
      </c>
      <c r="D5" s="3">
        <v>61.19</v>
      </c>
      <c r="E5" s="3">
        <v>61.19</v>
      </c>
      <c r="F5" s="3">
        <v>61.19</v>
      </c>
      <c r="G5" s="3">
        <v>61.19</v>
      </c>
      <c r="H5" s="3">
        <v>61.19</v>
      </c>
      <c r="I5" s="3">
        <v>61.19</v>
      </c>
      <c r="J5" s="3">
        <v>61.19</v>
      </c>
      <c r="K5" s="3">
        <v>61.19</v>
      </c>
      <c r="L5" s="3">
        <v>61.19</v>
      </c>
      <c r="M5" s="3">
        <v>61.19</v>
      </c>
      <c r="N5" s="3">
        <v>61.19</v>
      </c>
      <c r="O5" s="3">
        <v>61.19</v>
      </c>
      <c r="P5" s="3">
        <v>61.19</v>
      </c>
      <c r="Q5" s="3">
        <v>61.19</v>
      </c>
      <c r="R5" s="3">
        <v>61.19</v>
      </c>
      <c r="S5" s="3">
        <v>61.19</v>
      </c>
      <c r="T5" s="3">
        <v>61.19</v>
      </c>
      <c r="U5" s="3">
        <v>61.19</v>
      </c>
      <c r="V5" s="3">
        <v>61.19</v>
      </c>
      <c r="W5" s="3">
        <v>61.19</v>
      </c>
      <c r="X5" s="3">
        <v>61.19</v>
      </c>
      <c r="Y5" s="3">
        <v>59.75</v>
      </c>
      <c r="Z5" s="3">
        <v>48.66</v>
      </c>
      <c r="AA5" s="3">
        <v>37.58</v>
      </c>
      <c r="AB5" s="3">
        <v>30.59</v>
      </c>
      <c r="AC5" s="3">
        <v>30.59</v>
      </c>
      <c r="AD5" s="3">
        <v>30.59</v>
      </c>
      <c r="AE5" s="3">
        <v>30.59</v>
      </c>
      <c r="AF5" s="3">
        <v>30.59</v>
      </c>
      <c r="AG5" s="3">
        <v>30.59</v>
      </c>
      <c r="AH5" s="3">
        <v>30.59</v>
      </c>
      <c r="AI5" s="3">
        <v>30.59</v>
      </c>
      <c r="AJ5" s="3">
        <v>30.59</v>
      </c>
      <c r="AK5" s="3">
        <v>30.59</v>
      </c>
      <c r="AL5" s="3">
        <v>30.59</v>
      </c>
      <c r="AM5" s="3">
        <v>30.59</v>
      </c>
      <c r="AN5" s="3">
        <v>30.59</v>
      </c>
      <c r="AO5" s="3">
        <v>30.59</v>
      </c>
      <c r="AP5" s="3">
        <v>30.59</v>
      </c>
      <c r="AQ5" s="3">
        <v>30.59</v>
      </c>
      <c r="AR5" s="3">
        <v>30.59</v>
      </c>
      <c r="AS5" s="3">
        <v>30.59</v>
      </c>
      <c r="AT5" s="3">
        <v>30.59</v>
      </c>
      <c r="AU5" s="3">
        <v>30.59</v>
      </c>
      <c r="AV5" s="3">
        <v>30.59</v>
      </c>
      <c r="AW5" s="3">
        <v>30.59</v>
      </c>
    </row>
    <row r="6" spans="1:49" x14ac:dyDescent="0.2">
      <c r="A6" s="35" t="s">
        <v>5</v>
      </c>
      <c r="B6" s="3">
        <v>61.19</v>
      </c>
      <c r="C6" s="3">
        <v>61.19</v>
      </c>
      <c r="D6" s="3">
        <v>61.19</v>
      </c>
      <c r="E6" s="3">
        <v>61.19</v>
      </c>
      <c r="F6" s="3">
        <v>61.19</v>
      </c>
      <c r="G6" s="3">
        <v>61.19</v>
      </c>
      <c r="H6" s="3">
        <v>61.19</v>
      </c>
      <c r="I6" s="3">
        <v>61.19</v>
      </c>
      <c r="J6" s="3">
        <v>61.19</v>
      </c>
      <c r="K6" s="3">
        <v>61.19</v>
      </c>
      <c r="L6" s="3">
        <v>61.19</v>
      </c>
      <c r="M6" s="3">
        <v>61.19</v>
      </c>
      <c r="N6" s="3">
        <v>61.19</v>
      </c>
      <c r="O6" s="3">
        <v>61.19</v>
      </c>
      <c r="P6" s="3">
        <v>61.19</v>
      </c>
      <c r="Q6" s="3">
        <v>61.19</v>
      </c>
      <c r="R6" s="3">
        <v>55.8</v>
      </c>
      <c r="S6" s="3">
        <v>43.61</v>
      </c>
      <c r="T6" s="3">
        <v>31.43</v>
      </c>
      <c r="U6" s="3">
        <v>30.59</v>
      </c>
      <c r="V6" s="3">
        <v>30.59</v>
      </c>
      <c r="W6" s="3">
        <v>30.59</v>
      </c>
      <c r="X6" s="3">
        <v>30.59</v>
      </c>
      <c r="Y6" s="3">
        <v>30.59</v>
      </c>
      <c r="Z6" s="3">
        <v>30.59</v>
      </c>
      <c r="AA6" s="3">
        <v>30.59</v>
      </c>
      <c r="AB6" s="3">
        <v>30.59</v>
      </c>
      <c r="AC6" s="3">
        <v>30.59</v>
      </c>
      <c r="AD6" s="3">
        <v>30.59</v>
      </c>
      <c r="AE6" s="3">
        <v>30.59</v>
      </c>
      <c r="AF6" s="3">
        <v>30.59</v>
      </c>
      <c r="AG6" s="3">
        <v>30.59</v>
      </c>
      <c r="AH6" s="3">
        <v>30.59</v>
      </c>
      <c r="AI6" s="3">
        <v>30.59</v>
      </c>
      <c r="AJ6" s="3">
        <v>30.59</v>
      </c>
      <c r="AK6" s="3">
        <v>30.59</v>
      </c>
      <c r="AL6" s="3">
        <v>30.59</v>
      </c>
      <c r="AM6" s="3">
        <v>30.59</v>
      </c>
      <c r="AN6" s="3">
        <v>30.59</v>
      </c>
      <c r="AO6" s="3">
        <v>30.59</v>
      </c>
      <c r="AP6" s="3">
        <v>30.59</v>
      </c>
      <c r="AQ6" s="3">
        <v>30.59</v>
      </c>
      <c r="AR6" s="3">
        <v>30.59</v>
      </c>
      <c r="AS6" s="3">
        <v>30.59</v>
      </c>
      <c r="AT6" s="3">
        <v>30.59</v>
      </c>
      <c r="AU6" s="3">
        <v>30.59</v>
      </c>
      <c r="AV6" s="3">
        <v>30.59</v>
      </c>
      <c r="AW6" s="3">
        <v>30.59</v>
      </c>
    </row>
    <row r="7" spans="1:49" x14ac:dyDescent="0.2">
      <c r="A7" t="s">
        <v>6</v>
      </c>
      <c r="B7" s="3">
        <v>61.19</v>
      </c>
      <c r="C7" s="3">
        <v>61.19</v>
      </c>
      <c r="D7" s="3">
        <v>61.19</v>
      </c>
      <c r="E7" s="3">
        <v>61.19</v>
      </c>
      <c r="F7" s="3">
        <v>61.19</v>
      </c>
      <c r="G7" s="3">
        <v>61.19</v>
      </c>
      <c r="H7" s="3">
        <v>61.19</v>
      </c>
      <c r="I7" s="3">
        <v>61.19</v>
      </c>
      <c r="J7" s="3">
        <v>61.19</v>
      </c>
      <c r="K7" s="3">
        <v>61.19</v>
      </c>
      <c r="L7" s="3">
        <v>61.19</v>
      </c>
      <c r="M7" s="3">
        <v>36.75</v>
      </c>
      <c r="N7" s="3">
        <v>30.59</v>
      </c>
      <c r="O7" s="3">
        <v>30.59</v>
      </c>
      <c r="P7" s="3">
        <v>30.59</v>
      </c>
      <c r="Q7" s="3">
        <v>30.59</v>
      </c>
      <c r="R7" s="3">
        <v>30.59</v>
      </c>
      <c r="S7" s="3">
        <v>30.59</v>
      </c>
      <c r="T7" s="3">
        <v>30.59</v>
      </c>
      <c r="U7" s="3">
        <v>30.59</v>
      </c>
      <c r="V7" s="3">
        <v>30.59</v>
      </c>
      <c r="W7" s="3">
        <v>30.59</v>
      </c>
      <c r="X7" s="3">
        <v>30.59</v>
      </c>
      <c r="Y7" s="3">
        <v>30.59</v>
      </c>
      <c r="Z7" s="3">
        <v>27.17</v>
      </c>
      <c r="AA7" s="3">
        <v>1.68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</row>
    <row r="8" spans="1:49" x14ac:dyDescent="0.2">
      <c r="A8" t="s">
        <v>10</v>
      </c>
      <c r="B8" s="3">
        <v>61.19</v>
      </c>
      <c r="C8" s="3">
        <v>61.19</v>
      </c>
      <c r="D8" s="3">
        <v>61.19</v>
      </c>
      <c r="E8" s="3">
        <v>61.19</v>
      </c>
      <c r="F8" s="3">
        <v>61.19</v>
      </c>
      <c r="G8" s="3">
        <v>61.19</v>
      </c>
      <c r="H8" s="3">
        <v>61.19</v>
      </c>
      <c r="I8" s="3">
        <v>61.19</v>
      </c>
      <c r="J8" s="3">
        <v>55.37</v>
      </c>
      <c r="K8" s="3">
        <v>33.21</v>
      </c>
      <c r="L8" s="3">
        <v>30.59</v>
      </c>
      <c r="M8" s="3">
        <v>30.59</v>
      </c>
      <c r="N8" s="3">
        <v>30.59</v>
      </c>
      <c r="O8" s="3">
        <v>30.59</v>
      </c>
      <c r="P8" s="3">
        <v>30.59</v>
      </c>
      <c r="Q8" s="3">
        <v>30.59</v>
      </c>
      <c r="R8" s="3">
        <v>30.59</v>
      </c>
      <c r="S8" s="3">
        <v>30.59</v>
      </c>
      <c r="T8" s="3">
        <v>30.59</v>
      </c>
      <c r="U8" s="3">
        <v>29.55</v>
      </c>
      <c r="V8" s="3">
        <v>2.96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</row>
    <row r="9" spans="1:49" x14ac:dyDescent="0.2">
      <c r="A9" t="s">
        <v>7</v>
      </c>
      <c r="B9" s="3">
        <v>61.19</v>
      </c>
      <c r="C9" s="3">
        <v>61.19</v>
      </c>
      <c r="D9" s="3">
        <v>61.19</v>
      </c>
      <c r="E9" s="3">
        <v>61.19</v>
      </c>
      <c r="F9" s="3">
        <v>61.19</v>
      </c>
      <c r="G9" s="3">
        <v>61.19</v>
      </c>
      <c r="H9" s="3">
        <v>61.19</v>
      </c>
      <c r="I9" s="3">
        <v>61.19</v>
      </c>
      <c r="J9" s="3">
        <v>61.19</v>
      </c>
      <c r="K9" s="3">
        <v>61.19</v>
      </c>
      <c r="L9" s="3">
        <v>35.19</v>
      </c>
      <c r="M9" s="3">
        <v>30.59</v>
      </c>
      <c r="N9" s="3">
        <v>30.59</v>
      </c>
      <c r="O9" s="3">
        <v>30.59</v>
      </c>
      <c r="P9" s="3">
        <v>30.59</v>
      </c>
      <c r="Q9" s="3">
        <v>30.59</v>
      </c>
      <c r="R9" s="3">
        <v>30.59</v>
      </c>
      <c r="S9" s="3">
        <v>30.59</v>
      </c>
      <c r="T9" s="3">
        <v>30.59</v>
      </c>
      <c r="U9" s="3">
        <v>30.59</v>
      </c>
      <c r="V9" s="3">
        <v>30.59</v>
      </c>
      <c r="W9" s="3">
        <v>30.59</v>
      </c>
      <c r="X9" s="3">
        <v>30.59</v>
      </c>
      <c r="Y9" s="3">
        <v>11.29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</row>
    <row r="10" spans="1:49" x14ac:dyDescent="0.2">
      <c r="A10" t="s">
        <v>8</v>
      </c>
      <c r="B10" s="3">
        <v>61.19</v>
      </c>
      <c r="C10" s="3">
        <v>61.19</v>
      </c>
      <c r="D10" s="3">
        <v>61.19</v>
      </c>
      <c r="E10" s="3">
        <v>61.19</v>
      </c>
      <c r="F10" s="3">
        <v>61.19</v>
      </c>
      <c r="G10" s="3">
        <v>61.19</v>
      </c>
      <c r="H10" s="3">
        <v>61.19</v>
      </c>
      <c r="I10" s="3">
        <v>61.19</v>
      </c>
      <c r="J10" s="3">
        <v>61.19</v>
      </c>
      <c r="K10" s="3">
        <v>61.19</v>
      </c>
      <c r="L10" s="3">
        <v>30.59</v>
      </c>
      <c r="M10" s="3">
        <v>30.59</v>
      </c>
      <c r="N10" s="3">
        <v>30.59</v>
      </c>
      <c r="O10" s="3">
        <v>30.59</v>
      </c>
      <c r="P10" s="3">
        <v>30.59</v>
      </c>
      <c r="Q10" s="3">
        <v>30.59</v>
      </c>
      <c r="R10" s="3">
        <v>30.59</v>
      </c>
      <c r="S10" s="3">
        <v>30.59</v>
      </c>
      <c r="T10" s="3">
        <v>30.59</v>
      </c>
      <c r="U10" s="3">
        <v>30.59</v>
      </c>
      <c r="V10" s="3">
        <v>30.59</v>
      </c>
      <c r="W10" s="3">
        <v>30.59</v>
      </c>
      <c r="X10" s="3">
        <v>13.21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</row>
    <row r="11" spans="1:49" x14ac:dyDescent="0.2">
      <c r="A11" s="35" t="s">
        <v>9</v>
      </c>
      <c r="B11" s="3">
        <v>61.19</v>
      </c>
      <c r="C11" s="3">
        <v>61.19</v>
      </c>
      <c r="D11" s="3">
        <v>61.19</v>
      </c>
      <c r="E11" s="3">
        <v>61.19</v>
      </c>
      <c r="F11" s="3">
        <v>61.19</v>
      </c>
      <c r="G11" s="3">
        <v>61.19</v>
      </c>
      <c r="H11" s="3">
        <v>61.19</v>
      </c>
      <c r="I11" s="3">
        <v>61.19</v>
      </c>
      <c r="J11" s="3">
        <v>55.38</v>
      </c>
      <c r="K11" s="3">
        <v>33.21</v>
      </c>
      <c r="L11" s="3">
        <v>30.59</v>
      </c>
      <c r="M11" s="3">
        <v>30.59</v>
      </c>
      <c r="N11" s="3">
        <v>30.59</v>
      </c>
      <c r="O11" s="3">
        <v>30.59</v>
      </c>
      <c r="P11" s="3">
        <v>30.59</v>
      </c>
      <c r="Q11" s="3">
        <v>30.59</v>
      </c>
      <c r="R11" s="3">
        <v>30.59</v>
      </c>
      <c r="S11" s="3">
        <v>30.59</v>
      </c>
      <c r="T11" s="3">
        <v>30.59</v>
      </c>
      <c r="U11" s="3">
        <v>29.56</v>
      </c>
      <c r="V11" s="3">
        <v>2.97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</row>
    <row r="12" spans="1:49" x14ac:dyDescent="0.2">
      <c r="A12" t="s">
        <v>11</v>
      </c>
      <c r="B12" s="3">
        <v>61.19</v>
      </c>
      <c r="C12" s="3">
        <v>61.19</v>
      </c>
      <c r="D12" s="3">
        <v>61.19</v>
      </c>
      <c r="E12" s="3">
        <v>61.19</v>
      </c>
      <c r="F12" s="3">
        <v>61.19</v>
      </c>
      <c r="G12" s="3">
        <v>61.19</v>
      </c>
      <c r="H12" s="3">
        <v>30.59</v>
      </c>
      <c r="I12" s="3">
        <v>30.59</v>
      </c>
      <c r="J12" s="3">
        <v>30.59</v>
      </c>
      <c r="K12" s="3">
        <v>30.59</v>
      </c>
      <c r="L12" s="3">
        <v>30.59</v>
      </c>
      <c r="M12" s="3">
        <v>30.59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</row>
    <row r="13" spans="1:49" x14ac:dyDescent="0.2">
      <c r="A13" s="1" t="s">
        <v>12</v>
      </c>
      <c r="B13" s="3">
        <v>61.19</v>
      </c>
      <c r="C13" s="3">
        <v>61.19</v>
      </c>
      <c r="D13" s="3">
        <v>61.19</v>
      </c>
      <c r="E13" s="3">
        <v>61.19</v>
      </c>
      <c r="F13" s="3">
        <v>61.19</v>
      </c>
      <c r="G13" s="3">
        <v>61.19</v>
      </c>
      <c r="H13" s="3">
        <v>58.71</v>
      </c>
      <c r="I13" s="3">
        <v>36.54</v>
      </c>
      <c r="J13" s="3">
        <v>30.59</v>
      </c>
      <c r="K13" s="3">
        <v>30.59</v>
      </c>
      <c r="L13" s="3">
        <v>30.59</v>
      </c>
      <c r="M13" s="3">
        <v>30.59</v>
      </c>
      <c r="N13" s="3">
        <v>30.59</v>
      </c>
      <c r="O13" s="3">
        <v>30.59</v>
      </c>
      <c r="P13" s="3">
        <v>30.59</v>
      </c>
      <c r="Q13" s="3">
        <v>30.59</v>
      </c>
      <c r="R13" s="3">
        <v>30.59</v>
      </c>
      <c r="S13" s="3">
        <v>30.59</v>
      </c>
      <c r="T13" s="3">
        <v>13.86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</row>
    <row r="14" spans="1:49" x14ac:dyDescent="0.2">
      <c r="A14" t="s">
        <v>13</v>
      </c>
      <c r="B14" s="3">
        <v>61.19</v>
      </c>
      <c r="C14" s="3">
        <v>61.19</v>
      </c>
      <c r="D14" s="3">
        <v>61.19</v>
      </c>
      <c r="E14" s="3">
        <v>61.19</v>
      </c>
      <c r="F14" s="3">
        <v>61.19</v>
      </c>
      <c r="G14" s="3">
        <v>48.75</v>
      </c>
      <c r="H14" s="3">
        <v>30.59</v>
      </c>
      <c r="I14" s="3">
        <v>30.59</v>
      </c>
      <c r="J14" s="3">
        <v>30.59</v>
      </c>
      <c r="K14" s="3">
        <v>30.59</v>
      </c>
      <c r="L14" s="3">
        <v>30.59</v>
      </c>
      <c r="M14" s="3">
        <v>30.59</v>
      </c>
      <c r="N14" s="3">
        <v>30.59</v>
      </c>
      <c r="O14" s="3">
        <v>30.59</v>
      </c>
      <c r="P14" s="3">
        <v>30.59</v>
      </c>
      <c r="Q14" s="3">
        <v>30.59</v>
      </c>
      <c r="R14" s="3">
        <v>30.59</v>
      </c>
      <c r="S14" s="3">
        <v>8.74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</row>
    <row r="15" spans="1:49" x14ac:dyDescent="0.2">
      <c r="A15" t="s">
        <v>14</v>
      </c>
      <c r="B15" s="3">
        <v>61.19</v>
      </c>
      <c r="C15" s="3">
        <v>61.19</v>
      </c>
      <c r="D15" s="3">
        <v>61.19</v>
      </c>
      <c r="E15" s="3">
        <v>61.19</v>
      </c>
      <c r="F15" s="3">
        <v>61.19</v>
      </c>
      <c r="G15" s="3">
        <v>30.59</v>
      </c>
      <c r="H15" s="3">
        <v>30.59</v>
      </c>
      <c r="I15" s="3">
        <v>30.59</v>
      </c>
      <c r="J15" s="3">
        <v>30.59</v>
      </c>
      <c r="K15" s="3">
        <v>30.59</v>
      </c>
      <c r="L15" s="3">
        <v>30.59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</row>
    <row r="16" spans="1:49" x14ac:dyDescent="0.2">
      <c r="A16" s="35" t="s">
        <v>15</v>
      </c>
      <c r="B16" s="3">
        <v>61.19</v>
      </c>
      <c r="C16" s="3">
        <v>61.19</v>
      </c>
      <c r="D16" s="3">
        <v>61.19</v>
      </c>
      <c r="E16" s="3">
        <v>44.73</v>
      </c>
      <c r="F16" s="3">
        <v>44.73</v>
      </c>
      <c r="G16" s="3">
        <v>30.59</v>
      </c>
      <c r="H16" s="3">
        <v>30.59</v>
      </c>
      <c r="I16" s="3">
        <v>30.59</v>
      </c>
      <c r="J16" s="3">
        <v>30.59</v>
      </c>
      <c r="K16" s="3">
        <v>30.59</v>
      </c>
      <c r="L16" s="3">
        <v>28.23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</row>
    <row r="17" spans="1:49" x14ac:dyDescent="0.2">
      <c r="A17" t="s">
        <v>16</v>
      </c>
      <c r="B17" s="3">
        <v>61.19</v>
      </c>
      <c r="C17" s="3">
        <v>61.19</v>
      </c>
      <c r="D17" s="3">
        <v>61.19</v>
      </c>
      <c r="E17" s="3">
        <v>30.59</v>
      </c>
      <c r="F17" s="3">
        <v>30.59</v>
      </c>
      <c r="G17" s="3">
        <v>30.59</v>
      </c>
      <c r="H17" s="3">
        <v>30.59</v>
      </c>
      <c r="I17" s="3">
        <v>30.59</v>
      </c>
      <c r="J17" s="3">
        <v>30.59</v>
      </c>
      <c r="K17" s="3">
        <v>30.59</v>
      </c>
      <c r="L17" s="3">
        <v>7.09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</row>
    <row r="18" spans="1:49" x14ac:dyDescent="0.2">
      <c r="A18" t="s">
        <v>17</v>
      </c>
      <c r="B18" s="3">
        <v>61.19</v>
      </c>
      <c r="C18" s="3">
        <v>61.19</v>
      </c>
      <c r="D18" s="3">
        <v>61.19</v>
      </c>
      <c r="E18" s="3">
        <v>30.63</v>
      </c>
      <c r="F18" s="3">
        <v>30.63</v>
      </c>
      <c r="G18" s="3">
        <v>30.59</v>
      </c>
      <c r="H18" s="3">
        <v>30.59</v>
      </c>
      <c r="I18" s="3">
        <v>30.59</v>
      </c>
      <c r="J18" s="3">
        <v>30.59</v>
      </c>
      <c r="K18" s="3">
        <v>30.59</v>
      </c>
      <c r="L18" s="3">
        <v>30.59</v>
      </c>
      <c r="M18" s="3">
        <v>30.59</v>
      </c>
      <c r="N18" s="3">
        <v>30.59</v>
      </c>
      <c r="O18" s="3">
        <v>30.59</v>
      </c>
      <c r="P18" s="3">
        <v>30.59</v>
      </c>
      <c r="Q18" s="3">
        <v>0.03</v>
      </c>
      <c r="R18" s="3">
        <v>0.03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</row>
    <row r="19" spans="1:49" x14ac:dyDescent="0.2">
      <c r="A19" t="s">
        <v>18</v>
      </c>
      <c r="B19" s="3">
        <v>61.19</v>
      </c>
      <c r="C19" s="3">
        <v>61.19</v>
      </c>
      <c r="D19" s="3">
        <v>61.19</v>
      </c>
      <c r="E19" s="3">
        <v>30.63</v>
      </c>
      <c r="F19" s="3">
        <v>30.63</v>
      </c>
      <c r="G19" s="3">
        <v>30.59</v>
      </c>
      <c r="H19" s="3">
        <v>30.59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</row>
    <row r="20" spans="1:49" x14ac:dyDescent="0.2">
      <c r="A20" t="s">
        <v>20</v>
      </c>
      <c r="B20" s="3">
        <v>61.19</v>
      </c>
      <c r="C20" s="3">
        <v>37.68</v>
      </c>
      <c r="D20" s="3">
        <v>37.68</v>
      </c>
      <c r="E20" s="3">
        <v>30.59</v>
      </c>
      <c r="F20" s="3">
        <v>30.59</v>
      </c>
      <c r="G20" s="3">
        <v>30.59</v>
      </c>
      <c r="H20" s="3">
        <v>30.59</v>
      </c>
      <c r="I20" s="3">
        <v>30.59</v>
      </c>
      <c r="J20" s="3">
        <v>30.59</v>
      </c>
      <c r="K20" s="3">
        <v>30.59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</row>
    <row r="21" spans="1:49" x14ac:dyDescent="0.2">
      <c r="A21" s="35" t="s">
        <v>21</v>
      </c>
      <c r="B21" s="3">
        <v>61.19</v>
      </c>
      <c r="C21" s="3">
        <v>30.59</v>
      </c>
      <c r="D21" s="3">
        <v>30.59</v>
      </c>
      <c r="E21" s="3">
        <v>30.59</v>
      </c>
      <c r="F21" s="3">
        <v>30.59</v>
      </c>
      <c r="G21" s="3">
        <v>30.59</v>
      </c>
      <c r="H21" s="3">
        <v>30.59</v>
      </c>
      <c r="I21" s="3">
        <v>30.59</v>
      </c>
      <c r="J21" s="3">
        <v>30.59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</row>
    <row r="22" spans="1:49" x14ac:dyDescent="0.2">
      <c r="A22" t="s">
        <v>19</v>
      </c>
      <c r="B22" s="3">
        <v>61.19</v>
      </c>
      <c r="C22" s="3">
        <v>30.59</v>
      </c>
      <c r="D22" s="3">
        <v>30.59</v>
      </c>
      <c r="E22" s="3">
        <v>30.59</v>
      </c>
      <c r="F22" s="3">
        <v>30.59</v>
      </c>
      <c r="G22" s="3">
        <v>30.59</v>
      </c>
      <c r="H22" s="3">
        <v>30.59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</row>
    <row r="23" spans="1:49" x14ac:dyDescent="0.2">
      <c r="A23" t="s">
        <v>22</v>
      </c>
      <c r="B23" s="3">
        <v>61.19</v>
      </c>
      <c r="C23" s="3">
        <v>30.59</v>
      </c>
      <c r="D23" s="3">
        <v>30.59</v>
      </c>
      <c r="E23" s="3">
        <v>30.59</v>
      </c>
      <c r="F23" s="3">
        <v>30.59</v>
      </c>
      <c r="G23" s="3">
        <v>30.59</v>
      </c>
      <c r="H23" s="3">
        <v>30.59</v>
      </c>
      <c r="I23" s="3">
        <v>30.59</v>
      </c>
      <c r="J23" s="3">
        <v>30.59</v>
      </c>
      <c r="K23" s="3">
        <v>30.59</v>
      </c>
      <c r="L23" s="3">
        <v>30.59</v>
      </c>
      <c r="M23" s="3">
        <v>14.13</v>
      </c>
      <c r="N23" s="3">
        <v>14.13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</row>
    <row r="24" spans="1:49" x14ac:dyDescent="0.2">
      <c r="A24" t="s">
        <v>23</v>
      </c>
      <c r="B24" s="3">
        <v>61.19</v>
      </c>
      <c r="C24" s="3">
        <v>30.59</v>
      </c>
      <c r="D24" s="3">
        <v>30.59</v>
      </c>
      <c r="E24" s="3">
        <v>30.59</v>
      </c>
      <c r="F24" s="3">
        <v>30.59</v>
      </c>
      <c r="G24" s="3">
        <v>30.59</v>
      </c>
      <c r="H24" s="3">
        <v>30.59</v>
      </c>
      <c r="I24" s="3">
        <v>30.59</v>
      </c>
      <c r="J24" s="3">
        <v>30.59</v>
      </c>
      <c r="K24" s="3">
        <v>30.59</v>
      </c>
      <c r="L24" s="3">
        <v>30.59</v>
      </c>
      <c r="M24" s="3">
        <v>30.59</v>
      </c>
      <c r="N24" s="3">
        <v>30.59</v>
      </c>
      <c r="O24" s="3">
        <v>30.59</v>
      </c>
      <c r="P24" s="3">
        <v>30.59</v>
      </c>
      <c r="Q24" s="3">
        <v>25.65</v>
      </c>
      <c r="R24" s="3">
        <v>13.45</v>
      </c>
      <c r="S24" s="3">
        <v>1.27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</row>
    <row r="25" spans="1:49" x14ac:dyDescent="0.2">
      <c r="A25" t="s">
        <v>24</v>
      </c>
      <c r="B25" s="3">
        <v>61.19</v>
      </c>
      <c r="C25" s="3">
        <v>30.59</v>
      </c>
      <c r="D25" s="3">
        <v>30.59</v>
      </c>
      <c r="E25" s="3">
        <v>30.59</v>
      </c>
      <c r="F25" s="3">
        <v>30.59</v>
      </c>
      <c r="G25" s="3">
        <v>30.59</v>
      </c>
      <c r="H25" s="3">
        <v>30.59</v>
      </c>
      <c r="I25" s="3">
        <v>21.19</v>
      </c>
      <c r="J25" s="3">
        <v>21.19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</row>
    <row r="26" spans="1:49" x14ac:dyDescent="0.2">
      <c r="A26" s="35" t="s">
        <v>25</v>
      </c>
      <c r="B26" s="3">
        <v>51.78</v>
      </c>
      <c r="C26" s="3">
        <v>30.59</v>
      </c>
      <c r="D26" s="3">
        <v>30.59</v>
      </c>
      <c r="E26" s="3">
        <v>30.59</v>
      </c>
      <c r="F26" s="3">
        <v>30.59</v>
      </c>
      <c r="G26" s="3">
        <v>30.59</v>
      </c>
      <c r="H26" s="3">
        <v>30.59</v>
      </c>
      <c r="I26" s="3">
        <v>30.59</v>
      </c>
      <c r="J26" s="3">
        <v>30.59</v>
      </c>
      <c r="K26" s="3">
        <v>28.22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</row>
    <row r="27" spans="1:49" x14ac:dyDescent="0.2">
      <c r="A27" t="s">
        <v>26</v>
      </c>
      <c r="B27" s="3">
        <v>61.19</v>
      </c>
      <c r="C27" s="3">
        <v>61.19</v>
      </c>
      <c r="D27" s="3">
        <v>61.19</v>
      </c>
      <c r="E27" s="3">
        <v>61.19</v>
      </c>
      <c r="F27" s="3">
        <v>61.19</v>
      </c>
      <c r="G27" s="3">
        <v>61.19</v>
      </c>
      <c r="H27" s="3">
        <v>61.19</v>
      </c>
      <c r="I27" s="3">
        <v>37.619999999999997</v>
      </c>
      <c r="J27" s="3">
        <v>30.59</v>
      </c>
      <c r="K27" s="3">
        <v>30.59</v>
      </c>
      <c r="L27" s="3">
        <v>30.59</v>
      </c>
      <c r="M27" s="3">
        <v>30.59</v>
      </c>
      <c r="N27" s="3">
        <v>30.59</v>
      </c>
      <c r="O27" s="3">
        <v>7.05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</row>
    <row r="28" spans="1:49" x14ac:dyDescent="0.2">
      <c r="A28" t="s">
        <v>27</v>
      </c>
      <c r="B28" s="3">
        <v>30.59</v>
      </c>
      <c r="C28" s="3">
        <v>30.59</v>
      </c>
      <c r="D28" s="3">
        <v>30.59</v>
      </c>
      <c r="E28" s="3">
        <v>30.59</v>
      </c>
      <c r="F28" s="3">
        <v>30.59</v>
      </c>
      <c r="G28" s="3">
        <v>30.59</v>
      </c>
      <c r="H28" s="3">
        <v>30.59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</row>
    <row r="29" spans="1:49" x14ac:dyDescent="0.2">
      <c r="A29" t="s">
        <v>28</v>
      </c>
      <c r="B29" s="3">
        <v>30.59</v>
      </c>
      <c r="C29" s="3">
        <v>30.59</v>
      </c>
      <c r="D29" s="3">
        <v>30.59</v>
      </c>
      <c r="E29" s="3">
        <v>30.59</v>
      </c>
      <c r="F29" s="3">
        <v>30.59</v>
      </c>
      <c r="G29" s="3">
        <v>30.59</v>
      </c>
      <c r="H29" s="3">
        <v>30.59</v>
      </c>
      <c r="I29" s="3">
        <v>25.88</v>
      </c>
      <c r="J29" s="3">
        <v>25.88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</row>
    <row r="30" spans="1:49" x14ac:dyDescent="0.2">
      <c r="A30" t="s">
        <v>29</v>
      </c>
      <c r="B30" s="3">
        <v>30.59</v>
      </c>
      <c r="C30" s="3">
        <v>30.59</v>
      </c>
      <c r="D30" s="3">
        <v>30.59</v>
      </c>
      <c r="E30" s="3">
        <v>9.44</v>
      </c>
      <c r="F30" s="3">
        <v>9.44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</row>
    <row r="31" spans="1:49" x14ac:dyDescent="0.2">
      <c r="A31" t="s">
        <v>31</v>
      </c>
      <c r="B31" s="3">
        <v>30.59</v>
      </c>
      <c r="C31" s="3">
        <v>30.59</v>
      </c>
      <c r="D31" s="3">
        <v>30.59</v>
      </c>
      <c r="E31" s="3">
        <v>9.44</v>
      </c>
      <c r="F31" s="3">
        <v>9.44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</row>
    <row r="32" spans="1:49" x14ac:dyDescent="0.2">
      <c r="A32" t="s">
        <v>32</v>
      </c>
      <c r="B32" s="3">
        <v>30.59</v>
      </c>
      <c r="C32" s="3">
        <v>9.44</v>
      </c>
      <c r="D32" s="3">
        <v>9.44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</row>
    <row r="33" spans="1:49" x14ac:dyDescent="0.2">
      <c r="A33" t="s">
        <v>30</v>
      </c>
      <c r="B33" s="3">
        <v>30.59</v>
      </c>
      <c r="C33" s="3">
        <v>30.59</v>
      </c>
      <c r="D33" s="3">
        <v>30.59</v>
      </c>
      <c r="E33" s="3">
        <v>30.59</v>
      </c>
      <c r="F33" s="3">
        <v>30.59</v>
      </c>
      <c r="G33" s="3">
        <v>14.13</v>
      </c>
      <c r="H33" s="3">
        <v>14.13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</row>
    <row r="34" spans="1:49" x14ac:dyDescent="0.2">
      <c r="A34" t="s">
        <v>33</v>
      </c>
      <c r="B34" s="3">
        <v>30.59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</row>
    <row r="35" spans="1:49" x14ac:dyDescent="0.2">
      <c r="A35" t="s">
        <v>34</v>
      </c>
      <c r="B35" s="3">
        <v>30.59</v>
      </c>
      <c r="C35" s="3">
        <v>0.04</v>
      </c>
      <c r="D35" s="3">
        <v>0.04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</row>
    <row r="36" spans="1:49" x14ac:dyDescent="0.2">
      <c r="A36" t="s">
        <v>35</v>
      </c>
      <c r="B36" s="3">
        <v>30.59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</row>
    <row r="37" spans="1:49" x14ac:dyDescent="0.2">
      <c r="A37" t="s">
        <v>36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</row>
    <row r="38" spans="1:49" x14ac:dyDescent="0.2">
      <c r="A38" t="s">
        <v>37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</row>
    <row r="39" spans="1:49" x14ac:dyDescent="0.2">
      <c r="A39" t="s">
        <v>38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</row>
    <row r="40" spans="1:49" x14ac:dyDescent="0.2">
      <c r="A40" t="s">
        <v>39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</row>
    <row r="41" spans="1:49" x14ac:dyDescent="0.2">
      <c r="A41" t="s">
        <v>40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</row>
    <row r="42" spans="1:49" x14ac:dyDescent="0.2">
      <c r="A42" t="s">
        <v>41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</row>
    <row r="43" spans="1:49" x14ac:dyDescent="0.2">
      <c r="A43" t="s">
        <v>42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</row>
    <row r="44" spans="1:49" x14ac:dyDescent="0.2">
      <c r="A44" t="s">
        <v>43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</row>
    <row r="45" spans="1:49" x14ac:dyDescent="0.2">
      <c r="A45" s="35" t="s">
        <v>44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</row>
    <row r="46" spans="1:49" x14ac:dyDescent="0.2">
      <c r="A46" t="s">
        <v>45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</row>
    <row r="47" spans="1:49" x14ac:dyDescent="0.2">
      <c r="A47" t="s">
        <v>46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</row>
    <row r="48" spans="1:49" x14ac:dyDescent="0.2">
      <c r="A48" t="s">
        <v>47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</row>
    <row r="49" spans="1:49" x14ac:dyDescent="0.2">
      <c r="A49" t="s">
        <v>48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</row>
    <row r="50" spans="1:49" x14ac:dyDescent="0.2">
      <c r="A50" s="35" t="s">
        <v>49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</row>
    <row r="51" spans="1:49" x14ac:dyDescent="0.2">
      <c r="A51" t="s">
        <v>50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</row>
    <row r="52" spans="1:49" x14ac:dyDescent="0.2">
      <c r="A52" t="s">
        <v>51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</row>
    <row r="53" spans="1:49" x14ac:dyDescent="0.2">
      <c r="A53" t="s">
        <v>52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</row>
    <row r="54" spans="1:49" x14ac:dyDescent="0.2">
      <c r="A54" s="35" t="s">
        <v>53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</row>
    <row r="55" spans="1:49" x14ac:dyDescent="0.2">
      <c r="A55" s="35" t="s">
        <v>54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</row>
    <row r="56" spans="1:49" x14ac:dyDescent="0.2">
      <c r="A56" s="35" t="s">
        <v>55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</row>
    <row r="57" spans="1:49" x14ac:dyDescent="0.2">
      <c r="A57" t="s">
        <v>60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</row>
    <row r="58" spans="1:49" x14ac:dyDescent="0.2">
      <c r="A58" t="s">
        <v>59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</row>
    <row r="59" spans="1:49" x14ac:dyDescent="0.2">
      <c r="A59" t="s">
        <v>58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</row>
    <row r="60" spans="1:49" x14ac:dyDescent="0.2">
      <c r="A60" t="s">
        <v>57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</row>
    <row r="61" spans="1:49" x14ac:dyDescent="0.2">
      <c r="A61" t="s">
        <v>56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</row>
    <row r="62" spans="1:49" x14ac:dyDescent="0.2">
      <c r="A62" s="35" t="s">
        <v>61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</row>
    <row r="63" spans="1:49" x14ac:dyDescent="0.2">
      <c r="A63" t="s">
        <v>62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</row>
    <row r="64" spans="1:49" x14ac:dyDescent="0.2">
      <c r="A64" s="35" t="s">
        <v>63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</row>
    <row r="65" spans="1:49" x14ac:dyDescent="0.2">
      <c r="A65" t="s">
        <v>64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</row>
    <row r="66" spans="1:49" x14ac:dyDescent="0.2">
      <c r="A66" s="35" t="s">
        <v>65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</row>
    <row r="67" spans="1:49" x14ac:dyDescent="0.2">
      <c r="A67" s="35" t="s">
        <v>66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</row>
    <row r="68" spans="1:49" x14ac:dyDescent="0.2">
      <c r="A68" s="35" t="s">
        <v>363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</row>
    <row r="69" spans="1:49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2:49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2:49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2:49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2:49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2:49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2:49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2:49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2:49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2:49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2:49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2:49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2:49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2:49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2:49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2:49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2:49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2:49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2:49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2:49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2:49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 spans="2:49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2:49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 spans="2:49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 spans="2:49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 spans="2:49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2:49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2:49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 spans="2:49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2:49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spans="2:49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 spans="2:49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 spans="2:49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 spans="2:49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</row>
    <row r="114" spans="2:49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spans="2:49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  <row r="116" spans="2:49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spans="2:49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2:49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2:49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2:49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2:49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2:49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2:49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2:49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2:49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2:49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2:49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2:49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2:49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2:49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2:49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2:49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2:49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2:49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2:49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2:49" x14ac:dyDescent="0.2">
      <c r="B136" s="3"/>
    </row>
    <row r="137" spans="2:49" x14ac:dyDescent="0.2">
      <c r="B137" s="3"/>
    </row>
    <row r="138" spans="2:49" x14ac:dyDescent="0.2">
      <c r="B138" s="3"/>
    </row>
    <row r="139" spans="2:49" x14ac:dyDescent="0.2">
      <c r="B139" s="3"/>
    </row>
    <row r="140" spans="2:49" x14ac:dyDescent="0.2">
      <c r="B140" s="3"/>
    </row>
    <row r="141" spans="2:49" x14ac:dyDescent="0.2">
      <c r="B141" s="3"/>
    </row>
    <row r="142" spans="2:49" x14ac:dyDescent="0.2">
      <c r="B142" s="3"/>
    </row>
    <row r="143" spans="2:49" x14ac:dyDescent="0.2">
      <c r="B143" s="3"/>
    </row>
    <row r="144" spans="2:49" x14ac:dyDescent="0.2">
      <c r="B144" s="3"/>
    </row>
    <row r="145" spans="2:2" x14ac:dyDescent="0.2">
      <c r="B145" s="3"/>
    </row>
    <row r="146" spans="2:2" x14ac:dyDescent="0.2">
      <c r="B146" s="3"/>
    </row>
    <row r="147" spans="2:2" x14ac:dyDescent="0.2">
      <c r="B147" s="3"/>
    </row>
    <row r="148" spans="2:2" x14ac:dyDescent="0.2">
      <c r="B148" s="3"/>
    </row>
    <row r="149" spans="2:2" x14ac:dyDescent="0.2">
      <c r="B149" s="3"/>
    </row>
    <row r="150" spans="2:2" x14ac:dyDescent="0.2">
      <c r="B150" s="3"/>
    </row>
    <row r="151" spans="2:2" x14ac:dyDescent="0.2">
      <c r="B151" s="3"/>
    </row>
    <row r="152" spans="2:2" x14ac:dyDescent="0.2">
      <c r="B152" s="3"/>
    </row>
    <row r="153" spans="2:2" x14ac:dyDescent="0.2">
      <c r="B153" s="3"/>
    </row>
    <row r="154" spans="2:2" x14ac:dyDescent="0.2">
      <c r="B154" s="3"/>
    </row>
    <row r="155" spans="2:2" x14ac:dyDescent="0.2">
      <c r="B155" s="3"/>
    </row>
    <row r="156" spans="2:2" x14ac:dyDescent="0.2">
      <c r="B156" s="3"/>
    </row>
    <row r="157" spans="2:2" x14ac:dyDescent="0.2">
      <c r="B157" s="3"/>
    </row>
    <row r="158" spans="2:2" x14ac:dyDescent="0.2">
      <c r="B158" s="3"/>
    </row>
    <row r="159" spans="2:2" x14ac:dyDescent="0.2">
      <c r="B159" s="3"/>
    </row>
    <row r="160" spans="2:2" x14ac:dyDescent="0.2">
      <c r="B160" s="3"/>
    </row>
    <row r="161" spans="2:2" x14ac:dyDescent="0.2">
      <c r="B161" s="3"/>
    </row>
    <row r="162" spans="2:2" x14ac:dyDescent="0.2">
      <c r="B162" s="3"/>
    </row>
    <row r="163" spans="2:2" x14ac:dyDescent="0.2">
      <c r="B163" s="3"/>
    </row>
    <row r="164" spans="2:2" x14ac:dyDescent="0.2">
      <c r="B164" s="3"/>
    </row>
    <row r="165" spans="2:2" x14ac:dyDescent="0.2">
      <c r="B165" s="3"/>
    </row>
    <row r="166" spans="2:2" x14ac:dyDescent="0.2">
      <c r="B166" s="3"/>
    </row>
    <row r="167" spans="2:2" x14ac:dyDescent="0.2">
      <c r="B167" s="3"/>
    </row>
    <row r="168" spans="2:2" x14ac:dyDescent="0.2">
      <c r="B168" s="3"/>
    </row>
    <row r="169" spans="2:2" x14ac:dyDescent="0.2">
      <c r="B169" s="3"/>
    </row>
    <row r="170" spans="2:2" x14ac:dyDescent="0.2">
      <c r="B170" s="3"/>
    </row>
    <row r="171" spans="2:2" x14ac:dyDescent="0.2">
      <c r="B171" s="3"/>
    </row>
    <row r="172" spans="2:2" x14ac:dyDescent="0.2">
      <c r="B172" s="3"/>
    </row>
    <row r="173" spans="2:2" x14ac:dyDescent="0.2">
      <c r="B173" s="3"/>
    </row>
    <row r="174" spans="2:2" x14ac:dyDescent="0.2">
      <c r="B174" s="3"/>
    </row>
    <row r="175" spans="2:2" x14ac:dyDescent="0.2">
      <c r="B175" s="3"/>
    </row>
    <row r="176" spans="2:2" x14ac:dyDescent="0.2">
      <c r="B176" s="3"/>
    </row>
    <row r="177" spans="2:2" x14ac:dyDescent="0.2">
      <c r="B177" s="3"/>
    </row>
    <row r="178" spans="2:2" x14ac:dyDescent="0.2">
      <c r="B178" s="3"/>
    </row>
    <row r="179" spans="2:2" x14ac:dyDescent="0.2">
      <c r="B179" s="3"/>
    </row>
    <row r="180" spans="2:2" x14ac:dyDescent="0.2">
      <c r="B180" s="3"/>
    </row>
    <row r="181" spans="2:2" x14ac:dyDescent="0.2">
      <c r="B181" s="3"/>
    </row>
    <row r="182" spans="2:2" x14ac:dyDescent="0.2">
      <c r="B182" s="3"/>
    </row>
    <row r="183" spans="2:2" x14ac:dyDescent="0.2">
      <c r="B183" s="3"/>
    </row>
    <row r="184" spans="2:2" x14ac:dyDescent="0.2">
      <c r="B184" s="3"/>
    </row>
    <row r="185" spans="2:2" x14ac:dyDescent="0.2">
      <c r="B185" s="3"/>
    </row>
    <row r="186" spans="2:2" x14ac:dyDescent="0.2">
      <c r="B186" s="3"/>
    </row>
    <row r="187" spans="2:2" x14ac:dyDescent="0.2">
      <c r="B187" s="3"/>
    </row>
    <row r="188" spans="2:2" x14ac:dyDescent="0.2">
      <c r="B188" s="3"/>
    </row>
    <row r="189" spans="2:2" x14ac:dyDescent="0.2">
      <c r="B189" s="3"/>
    </row>
    <row r="190" spans="2:2" x14ac:dyDescent="0.2">
      <c r="B190" s="3"/>
    </row>
    <row r="191" spans="2:2" x14ac:dyDescent="0.2">
      <c r="B191" s="3"/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tabColor theme="5" tint="0.79998168889431442"/>
  </sheetPr>
  <dimension ref="A1:AW69"/>
  <sheetViews>
    <sheetView workbookViewId="0">
      <pane ySplit="1" topLeftCell="A2" activePane="bottomLeft" state="frozen"/>
      <selection activeCell="A68" sqref="A68"/>
      <selection pane="bottomLeft" activeCell="B2" sqref="B2:AW67"/>
    </sheetView>
  </sheetViews>
  <sheetFormatPr baseColWidth="10" defaultColWidth="11.42578125" defaultRowHeight="12.75" x14ac:dyDescent="0.2"/>
  <sheetData>
    <row r="1" spans="1:49" x14ac:dyDescent="0.2">
      <c r="A1" s="1"/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</row>
    <row r="2" spans="1:49" x14ac:dyDescent="0.2">
      <c r="A2" t="s">
        <v>1</v>
      </c>
      <c r="B2" s="3">
        <v>84.21</v>
      </c>
      <c r="C2" s="3">
        <v>91.27</v>
      </c>
      <c r="D2" s="3">
        <v>91.75</v>
      </c>
      <c r="E2" s="3">
        <v>92.23</v>
      </c>
      <c r="F2" s="3">
        <v>92.7</v>
      </c>
      <c r="G2" s="3">
        <v>93.18</v>
      </c>
      <c r="H2" s="3">
        <v>93.66</v>
      </c>
      <c r="I2" s="3">
        <v>94.14</v>
      </c>
      <c r="J2" s="3">
        <v>94.62</v>
      </c>
      <c r="K2" s="3">
        <v>190.2</v>
      </c>
      <c r="L2" s="3">
        <v>196.11</v>
      </c>
      <c r="M2" s="3">
        <v>197.06</v>
      </c>
      <c r="N2" s="3">
        <v>198.02</v>
      </c>
      <c r="O2" s="3">
        <v>198.98</v>
      </c>
      <c r="P2" s="3">
        <v>199.94</v>
      </c>
      <c r="Q2" s="3">
        <v>200.9</v>
      </c>
      <c r="R2" s="3">
        <v>201.86</v>
      </c>
      <c r="S2" s="3">
        <v>202.82</v>
      </c>
      <c r="T2" s="3">
        <v>305.67</v>
      </c>
      <c r="U2" s="3">
        <v>307.10000000000002</v>
      </c>
      <c r="V2" s="3">
        <v>308.54000000000002</v>
      </c>
      <c r="W2" s="3">
        <v>309.98</v>
      </c>
      <c r="X2" s="3">
        <v>311.42</v>
      </c>
      <c r="Y2" s="3">
        <v>312.86</v>
      </c>
      <c r="Z2" s="3">
        <v>314.29000000000002</v>
      </c>
      <c r="AA2" s="3">
        <v>315.73</v>
      </c>
      <c r="AB2" s="3">
        <v>317.17</v>
      </c>
      <c r="AC2" s="3">
        <v>318.61</v>
      </c>
      <c r="AD2" s="3">
        <v>318.61</v>
      </c>
      <c r="AE2" s="3">
        <v>318.61</v>
      </c>
      <c r="AF2" s="3">
        <v>318.61</v>
      </c>
      <c r="AG2" s="3">
        <v>318.61</v>
      </c>
      <c r="AH2" s="3">
        <v>318.61</v>
      </c>
      <c r="AI2" s="3">
        <v>318.61</v>
      </c>
      <c r="AJ2" s="3">
        <v>318.61</v>
      </c>
      <c r="AK2" s="3">
        <v>318.61</v>
      </c>
      <c r="AL2" s="3">
        <v>318.61</v>
      </c>
      <c r="AM2" s="3">
        <v>318.61</v>
      </c>
      <c r="AN2" s="3">
        <v>318.61</v>
      </c>
      <c r="AO2" s="3">
        <v>318.61</v>
      </c>
      <c r="AP2" s="3">
        <v>318.61</v>
      </c>
      <c r="AQ2" s="3">
        <v>318.61</v>
      </c>
      <c r="AR2" s="3">
        <v>318.61</v>
      </c>
      <c r="AS2" s="3">
        <v>318.61</v>
      </c>
      <c r="AT2" s="3">
        <v>318.61</v>
      </c>
      <c r="AU2" s="3">
        <v>318.61</v>
      </c>
      <c r="AV2" s="3">
        <v>318.61</v>
      </c>
      <c r="AW2" s="3">
        <v>318.61</v>
      </c>
    </row>
    <row r="3" spans="1:49" x14ac:dyDescent="0.2">
      <c r="A3" t="s">
        <v>2</v>
      </c>
      <c r="B3" s="3">
        <v>85.6</v>
      </c>
      <c r="C3" s="3">
        <v>92.9</v>
      </c>
      <c r="D3" s="3">
        <v>93.78</v>
      </c>
      <c r="E3" s="3">
        <v>94.67</v>
      </c>
      <c r="F3" s="3">
        <v>95.56</v>
      </c>
      <c r="G3" s="3">
        <v>96.44</v>
      </c>
      <c r="H3" s="3">
        <v>97.33</v>
      </c>
      <c r="I3" s="3">
        <v>98.22</v>
      </c>
      <c r="J3" s="3">
        <v>99.1</v>
      </c>
      <c r="K3" s="3">
        <v>199.98</v>
      </c>
      <c r="L3" s="3">
        <v>206.74</v>
      </c>
      <c r="M3" s="3">
        <v>208.89</v>
      </c>
      <c r="N3" s="3">
        <v>211.05</v>
      </c>
      <c r="O3" s="3">
        <v>213.21</v>
      </c>
      <c r="P3" s="3">
        <v>215.36</v>
      </c>
      <c r="Q3" s="3">
        <v>217.52</v>
      </c>
      <c r="R3" s="3">
        <v>219.67</v>
      </c>
      <c r="S3" s="3">
        <v>221.83</v>
      </c>
      <c r="T3" s="3">
        <v>335.98</v>
      </c>
      <c r="U3" s="3">
        <v>339.21</v>
      </c>
      <c r="V3" s="3">
        <v>342.45</v>
      </c>
      <c r="W3" s="3">
        <v>345.68</v>
      </c>
      <c r="X3" s="3">
        <v>348.92</v>
      </c>
      <c r="Y3" s="3">
        <v>352.15</v>
      </c>
      <c r="Z3" s="3">
        <v>355.38</v>
      </c>
      <c r="AA3" s="3">
        <v>358.62</v>
      </c>
      <c r="AB3" s="3">
        <v>361.85</v>
      </c>
      <c r="AC3" s="3">
        <v>365.09</v>
      </c>
      <c r="AD3" s="3">
        <v>368.32</v>
      </c>
      <c r="AE3" s="3">
        <v>371.55</v>
      </c>
      <c r="AF3" s="3">
        <v>371.55</v>
      </c>
      <c r="AG3" s="3">
        <v>371.55</v>
      </c>
      <c r="AH3" s="3">
        <v>371.55</v>
      </c>
      <c r="AI3" s="3">
        <v>371.55</v>
      </c>
      <c r="AJ3" s="3">
        <v>371.55</v>
      </c>
      <c r="AK3" s="3">
        <v>371.55</v>
      </c>
      <c r="AL3" s="3">
        <v>371.55</v>
      </c>
      <c r="AM3" s="3">
        <v>371.55</v>
      </c>
      <c r="AN3" s="3">
        <v>371.55</v>
      </c>
      <c r="AO3" s="3">
        <v>371.55</v>
      </c>
      <c r="AP3" s="3">
        <v>371.55</v>
      </c>
      <c r="AQ3" s="3">
        <v>371.55</v>
      </c>
      <c r="AR3" s="3">
        <v>371.55</v>
      </c>
      <c r="AS3" s="3">
        <v>371.55</v>
      </c>
      <c r="AT3" s="3">
        <v>371.55</v>
      </c>
      <c r="AU3" s="3">
        <v>371.55</v>
      </c>
      <c r="AV3" s="3">
        <v>371.55</v>
      </c>
      <c r="AW3" s="3">
        <v>371.55</v>
      </c>
    </row>
    <row r="4" spans="1:49" x14ac:dyDescent="0.2">
      <c r="A4" t="s">
        <v>3</v>
      </c>
      <c r="B4" s="3">
        <v>87.71</v>
      </c>
      <c r="C4" s="3">
        <v>95</v>
      </c>
      <c r="D4" s="3">
        <v>95.91</v>
      </c>
      <c r="E4" s="3">
        <v>96.82</v>
      </c>
      <c r="F4" s="3">
        <v>97.73</v>
      </c>
      <c r="G4" s="3">
        <v>98.64</v>
      </c>
      <c r="H4" s="3">
        <v>99.56</v>
      </c>
      <c r="I4" s="3">
        <v>100.47</v>
      </c>
      <c r="J4" s="3">
        <v>101.38</v>
      </c>
      <c r="K4" s="3">
        <v>204.57</v>
      </c>
      <c r="L4" s="3">
        <v>212.01</v>
      </c>
      <c r="M4" s="3">
        <v>214.22</v>
      </c>
      <c r="N4" s="3">
        <v>216.42</v>
      </c>
      <c r="O4" s="3">
        <v>218.63</v>
      </c>
      <c r="P4" s="3">
        <v>220.83</v>
      </c>
      <c r="Q4" s="3">
        <v>223.04</v>
      </c>
      <c r="R4" s="3">
        <v>225.24</v>
      </c>
      <c r="S4" s="3">
        <v>227.44</v>
      </c>
      <c r="T4" s="3">
        <v>344.47</v>
      </c>
      <c r="U4" s="3">
        <v>347.78</v>
      </c>
      <c r="V4" s="3">
        <v>351.09</v>
      </c>
      <c r="W4" s="3">
        <v>354.39</v>
      </c>
      <c r="X4" s="3">
        <v>357.7</v>
      </c>
      <c r="Y4" s="3">
        <v>361.01</v>
      </c>
      <c r="Z4" s="3">
        <v>364.31</v>
      </c>
      <c r="AA4" s="3">
        <v>367.62</v>
      </c>
      <c r="AB4" s="3">
        <v>370.93</v>
      </c>
      <c r="AC4" s="3">
        <v>374.23</v>
      </c>
      <c r="AD4" s="3">
        <v>377.54</v>
      </c>
      <c r="AE4" s="3">
        <v>380.85</v>
      </c>
      <c r="AF4" s="3">
        <v>380.85</v>
      </c>
      <c r="AG4" s="3">
        <v>380.85</v>
      </c>
      <c r="AH4" s="3">
        <v>380.85</v>
      </c>
      <c r="AI4" s="3">
        <v>380.85</v>
      </c>
      <c r="AJ4" s="3">
        <v>380.85</v>
      </c>
      <c r="AK4" s="3">
        <v>380.85</v>
      </c>
      <c r="AL4" s="3">
        <v>380.85</v>
      </c>
      <c r="AM4" s="3">
        <v>380.85</v>
      </c>
      <c r="AN4" s="3">
        <v>380.85</v>
      </c>
      <c r="AO4" s="3">
        <v>380.85</v>
      </c>
      <c r="AP4" s="3">
        <v>380.85</v>
      </c>
      <c r="AQ4" s="3">
        <v>380.85</v>
      </c>
      <c r="AR4" s="3">
        <v>380.85</v>
      </c>
      <c r="AS4" s="3">
        <v>380.85</v>
      </c>
      <c r="AT4" s="3">
        <v>380.85</v>
      </c>
      <c r="AU4" s="3">
        <v>380.85</v>
      </c>
      <c r="AV4" s="3">
        <v>380.85</v>
      </c>
      <c r="AW4" s="3">
        <v>380.85</v>
      </c>
    </row>
    <row r="5" spans="1:49" x14ac:dyDescent="0.2">
      <c r="A5" t="s">
        <v>4</v>
      </c>
      <c r="B5" s="3">
        <v>88.77</v>
      </c>
      <c r="C5" s="3">
        <v>95.82</v>
      </c>
      <c r="D5" s="3">
        <v>96.3</v>
      </c>
      <c r="E5" s="3">
        <v>96.78</v>
      </c>
      <c r="F5" s="3">
        <v>97.26</v>
      </c>
      <c r="G5" s="3">
        <v>97.74</v>
      </c>
      <c r="H5" s="3">
        <v>98.22</v>
      </c>
      <c r="I5" s="3">
        <v>98.69</v>
      </c>
      <c r="J5" s="3">
        <v>99.17</v>
      </c>
      <c r="K5" s="3">
        <v>199.31</v>
      </c>
      <c r="L5" s="3">
        <v>205.25</v>
      </c>
      <c r="M5" s="3">
        <v>206.21</v>
      </c>
      <c r="N5" s="3">
        <v>207.17</v>
      </c>
      <c r="O5" s="3">
        <v>208.13</v>
      </c>
      <c r="P5" s="3">
        <v>209.08</v>
      </c>
      <c r="Q5" s="3">
        <v>210.04</v>
      </c>
      <c r="R5" s="3">
        <v>211</v>
      </c>
      <c r="S5" s="3">
        <v>211.96</v>
      </c>
      <c r="T5" s="3">
        <v>319.38</v>
      </c>
      <c r="U5" s="3">
        <v>320.82</v>
      </c>
      <c r="V5" s="3">
        <v>322.26</v>
      </c>
      <c r="W5" s="3">
        <v>323.69</v>
      </c>
      <c r="X5" s="3">
        <v>325.13</v>
      </c>
      <c r="Y5" s="3">
        <v>326.57</v>
      </c>
      <c r="Z5" s="3">
        <v>328.01</v>
      </c>
      <c r="AA5" s="3">
        <v>329.45</v>
      </c>
      <c r="AB5" s="3">
        <v>330.88</v>
      </c>
      <c r="AC5" s="3">
        <v>332.32</v>
      </c>
      <c r="AD5" s="3">
        <v>332.32</v>
      </c>
      <c r="AE5" s="3">
        <v>332.32</v>
      </c>
      <c r="AF5" s="3">
        <v>332.32</v>
      </c>
      <c r="AG5" s="3">
        <v>332.32</v>
      </c>
      <c r="AH5" s="3">
        <v>332.32</v>
      </c>
      <c r="AI5" s="3">
        <v>332.32</v>
      </c>
      <c r="AJ5" s="3">
        <v>332.32</v>
      </c>
      <c r="AK5" s="3">
        <v>332.32</v>
      </c>
      <c r="AL5" s="3">
        <v>332.32</v>
      </c>
      <c r="AM5" s="3">
        <v>332.32</v>
      </c>
      <c r="AN5" s="3">
        <v>332.32</v>
      </c>
      <c r="AO5" s="3">
        <v>332.32</v>
      </c>
      <c r="AP5" s="3">
        <v>332.32</v>
      </c>
      <c r="AQ5" s="3">
        <v>332.32</v>
      </c>
      <c r="AR5" s="3">
        <v>332.32</v>
      </c>
      <c r="AS5" s="3">
        <v>332.32</v>
      </c>
      <c r="AT5" s="3">
        <v>332.32</v>
      </c>
      <c r="AU5" s="3">
        <v>332.32</v>
      </c>
      <c r="AV5" s="3">
        <v>332.32</v>
      </c>
      <c r="AW5" s="3">
        <v>332.32</v>
      </c>
    </row>
    <row r="6" spans="1:49" x14ac:dyDescent="0.2">
      <c r="A6" t="s">
        <v>5</v>
      </c>
      <c r="B6" s="3">
        <v>91.45</v>
      </c>
      <c r="C6" s="3">
        <v>98.5</v>
      </c>
      <c r="D6" s="3">
        <v>99.03</v>
      </c>
      <c r="E6" s="3">
        <v>99.56</v>
      </c>
      <c r="F6" s="3">
        <v>100.08</v>
      </c>
      <c r="G6" s="3">
        <v>100.61</v>
      </c>
      <c r="H6" s="3">
        <v>101.14</v>
      </c>
      <c r="I6" s="3">
        <v>101.66</v>
      </c>
      <c r="J6" s="3">
        <v>102.19</v>
      </c>
      <c r="K6" s="3">
        <v>205.44</v>
      </c>
      <c r="L6" s="3">
        <v>211.73</v>
      </c>
      <c r="M6" s="3">
        <v>212.78</v>
      </c>
      <c r="N6" s="3">
        <v>213.84</v>
      </c>
      <c r="O6" s="3">
        <v>214.89</v>
      </c>
      <c r="P6" s="3">
        <v>215.95</v>
      </c>
      <c r="Q6" s="3">
        <v>217</v>
      </c>
      <c r="R6" s="3">
        <v>218.06</v>
      </c>
      <c r="S6" s="3">
        <v>219.11</v>
      </c>
      <c r="T6" s="3">
        <v>330.24</v>
      </c>
      <c r="U6" s="3">
        <v>331.83</v>
      </c>
      <c r="V6" s="3">
        <v>333.41</v>
      </c>
      <c r="W6" s="3">
        <v>334.99</v>
      </c>
      <c r="X6" s="3">
        <v>336.57</v>
      </c>
      <c r="Y6" s="3">
        <v>338.15</v>
      </c>
      <c r="Z6" s="3">
        <v>339.73</v>
      </c>
      <c r="AA6" s="3">
        <v>341.31</v>
      </c>
      <c r="AB6" s="3">
        <v>342.89</v>
      </c>
      <c r="AC6" s="3">
        <v>344.48</v>
      </c>
      <c r="AD6" s="3">
        <v>344.48</v>
      </c>
      <c r="AE6" s="3">
        <v>344.48</v>
      </c>
      <c r="AF6" s="3">
        <v>344.48</v>
      </c>
      <c r="AG6" s="3">
        <v>344.48</v>
      </c>
      <c r="AH6" s="3">
        <v>344.48</v>
      </c>
      <c r="AI6" s="3">
        <v>344.48</v>
      </c>
      <c r="AJ6" s="3">
        <v>344.48</v>
      </c>
      <c r="AK6" s="3">
        <v>344.48</v>
      </c>
      <c r="AL6" s="3">
        <v>344.48</v>
      </c>
      <c r="AM6" s="3">
        <v>344.48</v>
      </c>
      <c r="AN6" s="3">
        <v>344.48</v>
      </c>
      <c r="AO6" s="3">
        <v>344.48</v>
      </c>
      <c r="AP6" s="3">
        <v>344.48</v>
      </c>
      <c r="AQ6" s="3">
        <v>344.48</v>
      </c>
      <c r="AR6" s="3">
        <v>344.48</v>
      </c>
      <c r="AS6" s="3">
        <v>344.48</v>
      </c>
      <c r="AT6" s="3">
        <v>344.48</v>
      </c>
      <c r="AU6" s="3">
        <v>344.48</v>
      </c>
      <c r="AV6" s="3">
        <v>344.48</v>
      </c>
      <c r="AW6" s="3">
        <v>344.48</v>
      </c>
    </row>
    <row r="7" spans="1:49" x14ac:dyDescent="0.2">
      <c r="A7" t="s">
        <v>6</v>
      </c>
      <c r="B7" s="3">
        <v>90.44</v>
      </c>
      <c r="C7" s="3">
        <v>97.74</v>
      </c>
      <c r="D7" s="3">
        <v>98.65</v>
      </c>
      <c r="E7" s="3">
        <v>99.56</v>
      </c>
      <c r="F7" s="3">
        <v>100.47</v>
      </c>
      <c r="G7" s="3">
        <v>101.38</v>
      </c>
      <c r="H7" s="3">
        <v>102.29</v>
      </c>
      <c r="I7" s="3">
        <v>103.2</v>
      </c>
      <c r="J7" s="3">
        <v>104.11</v>
      </c>
      <c r="K7" s="3">
        <v>210.03</v>
      </c>
      <c r="L7" s="3">
        <v>217.5</v>
      </c>
      <c r="M7" s="3">
        <v>219.7</v>
      </c>
      <c r="N7" s="3">
        <v>221.91</v>
      </c>
      <c r="O7" s="3">
        <v>224.11</v>
      </c>
      <c r="P7" s="3">
        <v>226.32</v>
      </c>
      <c r="Q7" s="3">
        <v>228.52</v>
      </c>
      <c r="R7" s="3">
        <v>230.73</v>
      </c>
      <c r="S7" s="3">
        <v>232.93</v>
      </c>
      <c r="T7" s="3">
        <v>352.7</v>
      </c>
      <c r="U7" s="3">
        <v>356.01</v>
      </c>
      <c r="V7" s="3">
        <v>359.32</v>
      </c>
      <c r="W7" s="3">
        <v>362.62</v>
      </c>
      <c r="X7" s="3">
        <v>365.93</v>
      </c>
      <c r="Y7" s="3">
        <v>369.24</v>
      </c>
      <c r="Z7" s="3">
        <v>372.54</v>
      </c>
      <c r="AA7" s="3">
        <v>375.85</v>
      </c>
      <c r="AB7" s="3">
        <v>379.16</v>
      </c>
      <c r="AC7" s="3">
        <v>382.46</v>
      </c>
      <c r="AD7" s="3">
        <v>385.77</v>
      </c>
      <c r="AE7" s="3">
        <v>389.08</v>
      </c>
      <c r="AF7" s="3">
        <v>389.08</v>
      </c>
      <c r="AG7" s="3">
        <v>389.08</v>
      </c>
      <c r="AH7" s="3">
        <v>389.08</v>
      </c>
      <c r="AI7" s="3">
        <v>389.08</v>
      </c>
      <c r="AJ7" s="3">
        <v>389.08</v>
      </c>
      <c r="AK7" s="3">
        <v>389.08</v>
      </c>
      <c r="AL7" s="3">
        <v>389.08</v>
      </c>
      <c r="AM7" s="3">
        <v>389.08</v>
      </c>
      <c r="AN7" s="3">
        <v>389.08</v>
      </c>
      <c r="AO7" s="3">
        <v>389.08</v>
      </c>
      <c r="AP7" s="3">
        <v>389.08</v>
      </c>
      <c r="AQ7" s="3">
        <v>389.08</v>
      </c>
      <c r="AR7" s="3">
        <v>389.08</v>
      </c>
      <c r="AS7" s="3">
        <v>389.08</v>
      </c>
      <c r="AT7" s="3">
        <v>389.08</v>
      </c>
      <c r="AU7" s="3">
        <v>389.08</v>
      </c>
      <c r="AV7" s="3">
        <v>389.08</v>
      </c>
      <c r="AW7" s="3">
        <v>389.08</v>
      </c>
    </row>
    <row r="8" spans="1:49" x14ac:dyDescent="0.2">
      <c r="A8" t="s">
        <v>10</v>
      </c>
      <c r="B8" s="3">
        <v>90.44</v>
      </c>
      <c r="C8" s="3">
        <v>97.74</v>
      </c>
      <c r="D8" s="3">
        <v>98.65</v>
      </c>
      <c r="E8" s="3">
        <v>99.56</v>
      </c>
      <c r="F8" s="3">
        <v>100.47</v>
      </c>
      <c r="G8" s="3">
        <v>101.38</v>
      </c>
      <c r="H8" s="3">
        <v>102.29</v>
      </c>
      <c r="I8" s="3">
        <v>108.09</v>
      </c>
      <c r="J8" s="3">
        <v>109.05</v>
      </c>
      <c r="K8" s="3">
        <v>220.01</v>
      </c>
      <c r="L8" s="3">
        <v>227.46</v>
      </c>
      <c r="M8" s="3">
        <v>229.76</v>
      </c>
      <c r="N8" s="3">
        <v>232.06</v>
      </c>
      <c r="O8" s="3">
        <v>234.36</v>
      </c>
      <c r="P8" s="3">
        <v>236.66</v>
      </c>
      <c r="Q8" s="3">
        <v>238.96</v>
      </c>
      <c r="R8" s="3">
        <v>241.26</v>
      </c>
      <c r="S8" s="3">
        <v>243.56</v>
      </c>
      <c r="T8" s="3">
        <v>368.78</v>
      </c>
      <c r="U8" s="3">
        <v>372.23</v>
      </c>
      <c r="V8" s="3">
        <v>375.68</v>
      </c>
      <c r="W8" s="3">
        <v>379.13</v>
      </c>
      <c r="X8" s="3">
        <v>382.58</v>
      </c>
      <c r="Y8" s="3">
        <v>386.03</v>
      </c>
      <c r="Z8" s="3">
        <v>389.48</v>
      </c>
      <c r="AA8" s="3">
        <v>392.93</v>
      </c>
      <c r="AB8" s="3">
        <v>396.39</v>
      </c>
      <c r="AC8" s="3">
        <v>399.9</v>
      </c>
      <c r="AD8" s="3">
        <v>403.42</v>
      </c>
      <c r="AE8" s="3">
        <v>406.94</v>
      </c>
      <c r="AF8" s="3">
        <v>406.94</v>
      </c>
      <c r="AG8" s="3">
        <v>406.94</v>
      </c>
      <c r="AH8" s="3">
        <v>406.94</v>
      </c>
      <c r="AI8" s="3">
        <v>406.94</v>
      </c>
      <c r="AJ8" s="3">
        <v>406.94</v>
      </c>
      <c r="AK8" s="3">
        <v>406.94</v>
      </c>
      <c r="AL8" s="3">
        <v>406.94</v>
      </c>
      <c r="AM8" s="3">
        <v>406.94</v>
      </c>
      <c r="AN8" s="3">
        <v>406.94</v>
      </c>
      <c r="AO8" s="3">
        <v>406.94</v>
      </c>
      <c r="AP8" s="3">
        <v>406.94</v>
      </c>
      <c r="AQ8" s="3">
        <v>406.94</v>
      </c>
      <c r="AR8" s="3">
        <v>406.94</v>
      </c>
      <c r="AS8" s="3">
        <v>406.94</v>
      </c>
      <c r="AT8" s="3">
        <v>406.94</v>
      </c>
      <c r="AU8" s="3">
        <v>406.94</v>
      </c>
      <c r="AV8" s="3">
        <v>406.94</v>
      </c>
      <c r="AW8" s="3">
        <v>406.94</v>
      </c>
    </row>
    <row r="9" spans="1:49" x14ac:dyDescent="0.2">
      <c r="A9" t="s">
        <v>7</v>
      </c>
      <c r="B9" s="3">
        <v>91.21</v>
      </c>
      <c r="C9" s="3">
        <v>98.5</v>
      </c>
      <c r="D9" s="3">
        <v>99.46</v>
      </c>
      <c r="E9" s="3">
        <v>100.42</v>
      </c>
      <c r="F9" s="3">
        <v>101.38</v>
      </c>
      <c r="G9" s="3">
        <v>102.34</v>
      </c>
      <c r="H9" s="3">
        <v>103.3</v>
      </c>
      <c r="I9" s="3">
        <v>104.25</v>
      </c>
      <c r="J9" s="3">
        <v>105.21</v>
      </c>
      <c r="K9" s="3">
        <v>212.34</v>
      </c>
      <c r="L9" s="3">
        <v>219.84</v>
      </c>
      <c r="M9" s="3">
        <v>222.14</v>
      </c>
      <c r="N9" s="3">
        <v>224.44</v>
      </c>
      <c r="O9" s="3">
        <v>226.74</v>
      </c>
      <c r="P9" s="3">
        <v>229.04</v>
      </c>
      <c r="Q9" s="3">
        <v>231.34</v>
      </c>
      <c r="R9" s="3">
        <v>233.64</v>
      </c>
      <c r="S9" s="3">
        <v>235.94</v>
      </c>
      <c r="T9" s="3">
        <v>357.35</v>
      </c>
      <c r="U9" s="3">
        <v>360.8</v>
      </c>
      <c r="V9" s="3">
        <v>364.25</v>
      </c>
      <c r="W9" s="3">
        <v>367.7</v>
      </c>
      <c r="X9" s="3">
        <v>371.15</v>
      </c>
      <c r="Y9" s="3">
        <v>374.6</v>
      </c>
      <c r="Z9" s="3">
        <v>378.05</v>
      </c>
      <c r="AA9" s="3">
        <v>381.5</v>
      </c>
      <c r="AB9" s="3">
        <v>384.95</v>
      </c>
      <c r="AC9" s="3">
        <v>388.4</v>
      </c>
      <c r="AD9" s="3">
        <v>391.85</v>
      </c>
      <c r="AE9" s="3">
        <v>395.3</v>
      </c>
      <c r="AF9" s="3">
        <v>395.3</v>
      </c>
      <c r="AG9" s="3">
        <v>395.3</v>
      </c>
      <c r="AH9" s="3">
        <v>395.3</v>
      </c>
      <c r="AI9" s="3">
        <v>395.3</v>
      </c>
      <c r="AJ9" s="3">
        <v>395.3</v>
      </c>
      <c r="AK9" s="3">
        <v>395.3</v>
      </c>
      <c r="AL9" s="3">
        <v>395.3</v>
      </c>
      <c r="AM9" s="3">
        <v>395.3</v>
      </c>
      <c r="AN9" s="3">
        <v>395.3</v>
      </c>
      <c r="AO9" s="3">
        <v>395.3</v>
      </c>
      <c r="AP9" s="3">
        <v>395.3</v>
      </c>
      <c r="AQ9" s="3">
        <v>395.3</v>
      </c>
      <c r="AR9" s="3">
        <v>395.3</v>
      </c>
      <c r="AS9" s="3">
        <v>395.3</v>
      </c>
      <c r="AT9" s="3">
        <v>395.3</v>
      </c>
      <c r="AU9" s="3">
        <v>395.3</v>
      </c>
      <c r="AV9" s="3">
        <v>395.3</v>
      </c>
      <c r="AW9" s="3">
        <v>395.3</v>
      </c>
    </row>
    <row r="10" spans="1:49" x14ac:dyDescent="0.2">
      <c r="A10" t="s">
        <v>8</v>
      </c>
      <c r="B10" s="3">
        <v>92.26</v>
      </c>
      <c r="C10" s="3">
        <v>99.56</v>
      </c>
      <c r="D10" s="3">
        <v>100.51</v>
      </c>
      <c r="E10" s="3">
        <v>101.47</v>
      </c>
      <c r="F10" s="3">
        <v>102.43</v>
      </c>
      <c r="G10" s="3">
        <v>103.39</v>
      </c>
      <c r="H10" s="3">
        <v>104.35</v>
      </c>
      <c r="I10" s="3">
        <v>105.31</v>
      </c>
      <c r="J10" s="3">
        <v>106.27</v>
      </c>
      <c r="K10" s="3">
        <v>214.45</v>
      </c>
      <c r="L10" s="3">
        <v>221.97</v>
      </c>
      <c r="M10" s="3">
        <v>224.27</v>
      </c>
      <c r="N10" s="3">
        <v>226.57</v>
      </c>
      <c r="O10" s="3">
        <v>228.87</v>
      </c>
      <c r="P10" s="3">
        <v>231.17</v>
      </c>
      <c r="Q10" s="3">
        <v>233.47</v>
      </c>
      <c r="R10" s="3">
        <v>235.77</v>
      </c>
      <c r="S10" s="3">
        <v>238.07</v>
      </c>
      <c r="T10" s="3">
        <v>360.55</v>
      </c>
      <c r="U10" s="3">
        <v>364</v>
      </c>
      <c r="V10" s="3">
        <v>367.45</v>
      </c>
      <c r="W10" s="3">
        <v>370.9</v>
      </c>
      <c r="X10" s="3">
        <v>374.35</v>
      </c>
      <c r="Y10" s="3">
        <v>377.8</v>
      </c>
      <c r="Z10" s="3">
        <v>381.25</v>
      </c>
      <c r="AA10" s="3">
        <v>384.7</v>
      </c>
      <c r="AB10" s="3">
        <v>388.15</v>
      </c>
      <c r="AC10" s="3">
        <v>391.6</v>
      </c>
      <c r="AD10" s="3">
        <v>395.05</v>
      </c>
      <c r="AE10" s="3">
        <v>398.55</v>
      </c>
      <c r="AF10" s="3">
        <v>398.55</v>
      </c>
      <c r="AG10" s="3">
        <v>398.55</v>
      </c>
      <c r="AH10" s="3">
        <v>398.55</v>
      </c>
      <c r="AI10" s="3">
        <v>398.55</v>
      </c>
      <c r="AJ10" s="3">
        <v>398.55</v>
      </c>
      <c r="AK10" s="3">
        <v>398.55</v>
      </c>
      <c r="AL10" s="3">
        <v>398.55</v>
      </c>
      <c r="AM10" s="3">
        <v>398.55</v>
      </c>
      <c r="AN10" s="3">
        <v>398.55</v>
      </c>
      <c r="AO10" s="3">
        <v>398.55</v>
      </c>
      <c r="AP10" s="3">
        <v>398.55</v>
      </c>
      <c r="AQ10" s="3">
        <v>398.55</v>
      </c>
      <c r="AR10" s="3">
        <v>398.55</v>
      </c>
      <c r="AS10" s="3">
        <v>398.55</v>
      </c>
      <c r="AT10" s="3">
        <v>398.55</v>
      </c>
      <c r="AU10" s="3">
        <v>398.55</v>
      </c>
      <c r="AV10" s="3">
        <v>398.55</v>
      </c>
      <c r="AW10" s="3">
        <v>398.55</v>
      </c>
    </row>
    <row r="11" spans="1:49" x14ac:dyDescent="0.2">
      <c r="A11" t="s">
        <v>9</v>
      </c>
      <c r="B11" s="3">
        <v>95.04</v>
      </c>
      <c r="C11" s="3">
        <v>102.34</v>
      </c>
      <c r="D11" s="3">
        <v>103.29</v>
      </c>
      <c r="E11" s="3">
        <v>104.25</v>
      </c>
      <c r="F11" s="3">
        <v>105.21</v>
      </c>
      <c r="G11" s="3">
        <v>106.17</v>
      </c>
      <c r="H11" s="3">
        <v>107.13</v>
      </c>
      <c r="I11" s="3">
        <v>108.09</v>
      </c>
      <c r="J11" s="3">
        <v>109.05</v>
      </c>
      <c r="K11" s="3">
        <v>220.01</v>
      </c>
      <c r="L11" s="3">
        <v>227.46</v>
      </c>
      <c r="M11" s="3">
        <v>229.76</v>
      </c>
      <c r="N11" s="3">
        <v>232.06</v>
      </c>
      <c r="O11" s="3">
        <v>234.36</v>
      </c>
      <c r="P11" s="3">
        <v>236.66</v>
      </c>
      <c r="Q11" s="3">
        <v>238.96</v>
      </c>
      <c r="R11" s="3">
        <v>241.26</v>
      </c>
      <c r="S11" s="3">
        <v>243.56</v>
      </c>
      <c r="T11" s="3">
        <v>368.78</v>
      </c>
      <c r="U11" s="3">
        <v>372.23</v>
      </c>
      <c r="V11" s="3">
        <v>375.68</v>
      </c>
      <c r="W11" s="3">
        <v>379.13</v>
      </c>
      <c r="X11" s="3">
        <v>382.58</v>
      </c>
      <c r="Y11" s="3">
        <v>386.03</v>
      </c>
      <c r="Z11" s="3">
        <v>389.48</v>
      </c>
      <c r="AA11" s="3">
        <v>392.93</v>
      </c>
      <c r="AB11" s="3">
        <v>396.39</v>
      </c>
      <c r="AC11" s="3">
        <v>399.91</v>
      </c>
      <c r="AD11" s="3">
        <v>403.42</v>
      </c>
      <c r="AE11" s="3">
        <v>406.94</v>
      </c>
      <c r="AF11" s="3">
        <v>406.94</v>
      </c>
      <c r="AG11" s="3">
        <v>406.94</v>
      </c>
      <c r="AH11" s="3">
        <v>406.94</v>
      </c>
      <c r="AI11" s="3">
        <v>406.94</v>
      </c>
      <c r="AJ11" s="3">
        <v>406.94</v>
      </c>
      <c r="AK11" s="3">
        <v>406.94</v>
      </c>
      <c r="AL11" s="3">
        <v>406.94</v>
      </c>
      <c r="AM11" s="3">
        <v>406.94</v>
      </c>
      <c r="AN11" s="3">
        <v>406.94</v>
      </c>
      <c r="AO11" s="3">
        <v>406.94</v>
      </c>
      <c r="AP11" s="3">
        <v>406.94</v>
      </c>
      <c r="AQ11" s="3">
        <v>406.94</v>
      </c>
      <c r="AR11" s="3">
        <v>406.94</v>
      </c>
      <c r="AS11" s="3">
        <v>406.94</v>
      </c>
      <c r="AT11" s="3">
        <v>406.94</v>
      </c>
      <c r="AU11" s="3">
        <v>406.94</v>
      </c>
      <c r="AV11" s="3">
        <v>406.94</v>
      </c>
      <c r="AW11" s="3">
        <v>406.94</v>
      </c>
    </row>
    <row r="12" spans="1:49" x14ac:dyDescent="0.2">
      <c r="A12" t="s">
        <v>11</v>
      </c>
      <c r="B12" s="3">
        <v>97.14</v>
      </c>
      <c r="C12" s="3">
        <v>105.06</v>
      </c>
      <c r="D12" s="3">
        <v>105.95</v>
      </c>
      <c r="E12" s="3">
        <v>106.83</v>
      </c>
      <c r="F12" s="3">
        <v>107.71</v>
      </c>
      <c r="G12" s="3">
        <v>108.6</v>
      </c>
      <c r="H12" s="3">
        <v>110.73</v>
      </c>
      <c r="I12" s="3">
        <v>112.86</v>
      </c>
      <c r="J12" s="3">
        <v>114.99</v>
      </c>
      <c r="K12" s="3">
        <v>234.26</v>
      </c>
      <c r="L12" s="3">
        <v>243.4</v>
      </c>
      <c r="M12" s="3">
        <v>247.66</v>
      </c>
      <c r="N12" s="3">
        <v>251.93</v>
      </c>
      <c r="O12" s="3">
        <v>256.2</v>
      </c>
      <c r="P12" s="3">
        <v>260.45999999999998</v>
      </c>
      <c r="Q12" s="3">
        <v>264.74</v>
      </c>
      <c r="R12" s="3">
        <v>269.08999999999997</v>
      </c>
      <c r="S12" s="3">
        <v>273.44</v>
      </c>
      <c r="T12" s="3">
        <v>416.69</v>
      </c>
      <c r="U12" s="3">
        <v>423.22</v>
      </c>
      <c r="V12" s="3">
        <v>429.74</v>
      </c>
      <c r="W12" s="3">
        <v>436.27</v>
      </c>
      <c r="X12" s="3">
        <v>442.79</v>
      </c>
      <c r="Y12" s="3">
        <v>449.32</v>
      </c>
      <c r="Z12" s="3">
        <v>455.84</v>
      </c>
      <c r="AA12" s="3">
        <v>462.37</v>
      </c>
      <c r="AB12" s="3">
        <v>468.89</v>
      </c>
      <c r="AC12" s="3">
        <v>475.42</v>
      </c>
      <c r="AD12" s="3">
        <v>481.95</v>
      </c>
      <c r="AE12" s="3">
        <v>488.47</v>
      </c>
      <c r="AF12" s="3">
        <v>488.47</v>
      </c>
      <c r="AG12" s="3">
        <v>488.47</v>
      </c>
      <c r="AH12" s="3">
        <v>488.47</v>
      </c>
      <c r="AI12" s="3">
        <v>488.47</v>
      </c>
      <c r="AJ12" s="3">
        <v>488.47</v>
      </c>
      <c r="AK12" s="3">
        <v>488.47</v>
      </c>
      <c r="AL12" s="3">
        <v>488.47</v>
      </c>
      <c r="AM12" s="3">
        <v>488.47</v>
      </c>
      <c r="AN12" s="3">
        <v>488.47</v>
      </c>
      <c r="AO12" s="3">
        <v>488.47</v>
      </c>
      <c r="AP12" s="3">
        <v>488.47</v>
      </c>
      <c r="AQ12" s="3">
        <v>488.47</v>
      </c>
      <c r="AR12" s="3">
        <v>488.47</v>
      </c>
      <c r="AS12" s="3">
        <v>488.47</v>
      </c>
      <c r="AT12" s="3">
        <v>488.47</v>
      </c>
      <c r="AU12" s="3">
        <v>488.47</v>
      </c>
      <c r="AV12" s="3">
        <v>488.47</v>
      </c>
      <c r="AW12" s="3">
        <v>488.47</v>
      </c>
    </row>
    <row r="13" spans="1:49" x14ac:dyDescent="0.2">
      <c r="A13" s="1" t="s">
        <v>12</v>
      </c>
      <c r="B13" s="3">
        <v>96.82</v>
      </c>
      <c r="C13" s="3">
        <v>104.11</v>
      </c>
      <c r="D13" s="3">
        <v>105.07</v>
      </c>
      <c r="E13" s="3">
        <v>106.03</v>
      </c>
      <c r="F13" s="3">
        <v>106.98</v>
      </c>
      <c r="G13" s="3">
        <v>107.94</v>
      </c>
      <c r="H13" s="3">
        <v>108.9</v>
      </c>
      <c r="I13" s="3">
        <v>109.86</v>
      </c>
      <c r="J13" s="3">
        <v>110.82</v>
      </c>
      <c r="K13" s="3">
        <v>223.56</v>
      </c>
      <c r="L13" s="3">
        <v>231.11</v>
      </c>
      <c r="M13" s="3">
        <v>233.41</v>
      </c>
      <c r="N13" s="3">
        <v>235.71</v>
      </c>
      <c r="O13" s="3">
        <v>238.01</v>
      </c>
      <c r="P13" s="3">
        <v>240.31</v>
      </c>
      <c r="Q13" s="3">
        <v>242.61</v>
      </c>
      <c r="R13" s="3">
        <v>244.91</v>
      </c>
      <c r="S13" s="3">
        <v>247.21</v>
      </c>
      <c r="T13" s="3">
        <v>374.27</v>
      </c>
      <c r="U13" s="3">
        <v>377.72</v>
      </c>
      <c r="V13" s="3">
        <v>381.17</v>
      </c>
      <c r="W13" s="3">
        <v>384.62</v>
      </c>
      <c r="X13" s="3">
        <v>388.07</v>
      </c>
      <c r="Y13" s="3">
        <v>391.52</v>
      </c>
      <c r="Z13" s="3">
        <v>394.97</v>
      </c>
      <c r="AA13" s="3">
        <v>398.46</v>
      </c>
      <c r="AB13" s="3">
        <v>401.98</v>
      </c>
      <c r="AC13" s="3">
        <v>405.5</v>
      </c>
      <c r="AD13" s="3">
        <v>409.02</v>
      </c>
      <c r="AE13" s="3">
        <v>412.54</v>
      </c>
      <c r="AF13" s="3">
        <v>412.54</v>
      </c>
      <c r="AG13" s="3">
        <v>412.54</v>
      </c>
      <c r="AH13" s="3">
        <v>412.54</v>
      </c>
      <c r="AI13" s="3">
        <v>412.54</v>
      </c>
      <c r="AJ13" s="3">
        <v>412.54</v>
      </c>
      <c r="AK13" s="3">
        <v>412.54</v>
      </c>
      <c r="AL13" s="3">
        <v>412.54</v>
      </c>
      <c r="AM13" s="3">
        <v>412.54</v>
      </c>
      <c r="AN13" s="3">
        <v>412.54</v>
      </c>
      <c r="AO13" s="3">
        <v>412.54</v>
      </c>
      <c r="AP13" s="3">
        <v>412.54</v>
      </c>
      <c r="AQ13" s="3">
        <v>412.54</v>
      </c>
      <c r="AR13" s="3">
        <v>412.54</v>
      </c>
      <c r="AS13" s="3">
        <v>412.54</v>
      </c>
      <c r="AT13" s="3">
        <v>412.54</v>
      </c>
      <c r="AU13" s="3">
        <v>412.54</v>
      </c>
      <c r="AV13" s="3">
        <v>412.54</v>
      </c>
      <c r="AW13" s="3">
        <v>412.54</v>
      </c>
    </row>
    <row r="14" spans="1:49" x14ac:dyDescent="0.2">
      <c r="A14" t="s">
        <v>13</v>
      </c>
      <c r="B14" s="3">
        <v>98.2</v>
      </c>
      <c r="C14" s="3">
        <v>105.5</v>
      </c>
      <c r="D14" s="3">
        <v>106.46</v>
      </c>
      <c r="E14" s="3">
        <v>107.42</v>
      </c>
      <c r="F14" s="3">
        <v>108.37</v>
      </c>
      <c r="G14" s="3">
        <v>109.33</v>
      </c>
      <c r="H14" s="3">
        <v>110.29</v>
      </c>
      <c r="I14" s="3">
        <v>111.25</v>
      </c>
      <c r="J14" s="3">
        <v>112.21</v>
      </c>
      <c r="K14" s="3">
        <v>226.33</v>
      </c>
      <c r="L14" s="3">
        <v>233.86</v>
      </c>
      <c r="M14" s="3">
        <v>236.16</v>
      </c>
      <c r="N14" s="3">
        <v>238.46</v>
      </c>
      <c r="O14" s="3">
        <v>240.76</v>
      </c>
      <c r="P14" s="3">
        <v>243.06</v>
      </c>
      <c r="Q14" s="3">
        <v>245.36</v>
      </c>
      <c r="R14" s="3">
        <v>247.66</v>
      </c>
      <c r="S14" s="3">
        <v>249.96</v>
      </c>
      <c r="T14" s="3">
        <v>378.38</v>
      </c>
      <c r="U14" s="3">
        <v>381.83</v>
      </c>
      <c r="V14" s="3">
        <v>385.28</v>
      </c>
      <c r="W14" s="3">
        <v>388.73</v>
      </c>
      <c r="X14" s="3">
        <v>392.18</v>
      </c>
      <c r="Y14" s="3">
        <v>395.63</v>
      </c>
      <c r="Z14" s="3">
        <v>399.14</v>
      </c>
      <c r="AA14" s="3">
        <v>402.66</v>
      </c>
      <c r="AB14" s="3">
        <v>406.18</v>
      </c>
      <c r="AC14" s="3">
        <v>409.7</v>
      </c>
      <c r="AD14" s="3">
        <v>413.22</v>
      </c>
      <c r="AE14" s="3">
        <v>416.73</v>
      </c>
      <c r="AF14" s="3">
        <v>416.73</v>
      </c>
      <c r="AG14" s="3">
        <v>416.73</v>
      </c>
      <c r="AH14" s="3">
        <v>416.73</v>
      </c>
      <c r="AI14" s="3">
        <v>416.73</v>
      </c>
      <c r="AJ14" s="3">
        <v>416.73</v>
      </c>
      <c r="AK14" s="3">
        <v>416.73</v>
      </c>
      <c r="AL14" s="3">
        <v>416.73</v>
      </c>
      <c r="AM14" s="3">
        <v>416.73</v>
      </c>
      <c r="AN14" s="3">
        <v>416.73</v>
      </c>
      <c r="AO14" s="3">
        <v>416.73</v>
      </c>
      <c r="AP14" s="3">
        <v>416.73</v>
      </c>
      <c r="AQ14" s="3">
        <v>416.73</v>
      </c>
      <c r="AR14" s="3">
        <v>416.73</v>
      </c>
      <c r="AS14" s="3">
        <v>416.73</v>
      </c>
      <c r="AT14" s="3">
        <v>416.73</v>
      </c>
      <c r="AU14" s="3">
        <v>416.73</v>
      </c>
      <c r="AV14" s="3">
        <v>416.73</v>
      </c>
      <c r="AW14" s="3">
        <v>416.73</v>
      </c>
    </row>
    <row r="15" spans="1:49" x14ac:dyDescent="0.2">
      <c r="A15" t="s">
        <v>14</v>
      </c>
      <c r="B15" s="3">
        <v>98.84</v>
      </c>
      <c r="C15" s="3">
        <v>106.76</v>
      </c>
      <c r="D15" s="3">
        <v>106.76</v>
      </c>
      <c r="E15" s="3">
        <v>108.59</v>
      </c>
      <c r="F15" s="3">
        <v>108.59</v>
      </c>
      <c r="G15" s="3">
        <v>111.03</v>
      </c>
      <c r="H15" s="3">
        <v>111.03</v>
      </c>
      <c r="I15" s="3">
        <v>115.91</v>
      </c>
      <c r="J15" s="3">
        <v>115.91</v>
      </c>
      <c r="K15" s="3">
        <v>241.56</v>
      </c>
      <c r="L15" s="3">
        <v>246.44</v>
      </c>
      <c r="M15" s="3">
        <v>254.97</v>
      </c>
      <c r="N15" s="3">
        <v>254.97</v>
      </c>
      <c r="O15" s="3">
        <v>263.51</v>
      </c>
      <c r="P15" s="3">
        <v>263.51</v>
      </c>
      <c r="Q15" s="3">
        <v>272.2</v>
      </c>
      <c r="R15" s="3">
        <v>272.2</v>
      </c>
      <c r="S15" s="3">
        <v>280.89999999999998</v>
      </c>
      <c r="T15" s="3">
        <v>421.35</v>
      </c>
      <c r="U15" s="3">
        <v>434.41</v>
      </c>
      <c r="V15" s="3">
        <v>434.41</v>
      </c>
      <c r="W15" s="3">
        <v>447.46</v>
      </c>
      <c r="X15" s="3">
        <v>447.46</v>
      </c>
      <c r="Y15" s="3">
        <v>460.51</v>
      </c>
      <c r="Z15" s="3">
        <v>460.51</v>
      </c>
      <c r="AA15" s="3">
        <v>473.57</v>
      </c>
      <c r="AB15" s="3">
        <v>473.57</v>
      </c>
      <c r="AC15" s="3">
        <v>486.62</v>
      </c>
      <c r="AD15" s="3">
        <v>486.62</v>
      </c>
      <c r="AE15" s="3">
        <v>499.68</v>
      </c>
      <c r="AF15" s="3">
        <v>499.68</v>
      </c>
      <c r="AG15" s="3">
        <v>499.68</v>
      </c>
      <c r="AH15" s="3">
        <v>499.68</v>
      </c>
      <c r="AI15" s="3">
        <v>499.68</v>
      </c>
      <c r="AJ15" s="3">
        <v>499.68</v>
      </c>
      <c r="AK15" s="3">
        <v>499.68</v>
      </c>
      <c r="AL15" s="3">
        <v>499.68</v>
      </c>
      <c r="AM15" s="3">
        <v>499.68</v>
      </c>
      <c r="AN15" s="3">
        <v>499.68</v>
      </c>
      <c r="AO15" s="3">
        <v>499.68</v>
      </c>
      <c r="AP15" s="3">
        <v>499.68</v>
      </c>
      <c r="AQ15" s="3">
        <v>499.68</v>
      </c>
      <c r="AR15" s="3">
        <v>499.68</v>
      </c>
      <c r="AS15" s="3">
        <v>499.68</v>
      </c>
      <c r="AT15" s="3">
        <v>499.68</v>
      </c>
      <c r="AU15" s="3">
        <v>499.68</v>
      </c>
      <c r="AV15" s="3">
        <v>499.68</v>
      </c>
      <c r="AW15" s="3">
        <v>499.68</v>
      </c>
    </row>
    <row r="16" spans="1:49" x14ac:dyDescent="0.2">
      <c r="A16" t="s">
        <v>15</v>
      </c>
      <c r="B16" s="3">
        <v>99.75</v>
      </c>
      <c r="C16" s="3">
        <v>107.68</v>
      </c>
      <c r="D16" s="3">
        <v>107.68</v>
      </c>
      <c r="E16" s="3">
        <v>109.51</v>
      </c>
      <c r="F16" s="3">
        <v>109.51</v>
      </c>
      <c r="G16" s="3">
        <v>111.94</v>
      </c>
      <c r="H16" s="3">
        <v>111.94</v>
      </c>
      <c r="I16" s="3">
        <v>116.82</v>
      </c>
      <c r="J16" s="3">
        <v>116.82</v>
      </c>
      <c r="K16" s="3">
        <v>243.39</v>
      </c>
      <c r="L16" s="3">
        <v>248.27</v>
      </c>
      <c r="M16" s="3">
        <v>256.8</v>
      </c>
      <c r="N16" s="3">
        <v>256.8</v>
      </c>
      <c r="O16" s="3">
        <v>265.36</v>
      </c>
      <c r="P16" s="3">
        <v>265.36</v>
      </c>
      <c r="Q16" s="3">
        <v>274.06</v>
      </c>
      <c r="R16" s="3">
        <v>274.06</v>
      </c>
      <c r="S16" s="3">
        <v>282.77</v>
      </c>
      <c r="T16" s="3">
        <v>424.15</v>
      </c>
      <c r="U16" s="3">
        <v>437.2</v>
      </c>
      <c r="V16" s="3">
        <v>437.2</v>
      </c>
      <c r="W16" s="3">
        <v>450.26</v>
      </c>
      <c r="X16" s="3">
        <v>450.26</v>
      </c>
      <c r="Y16" s="3">
        <v>463.31</v>
      </c>
      <c r="Z16" s="3">
        <v>463.31</v>
      </c>
      <c r="AA16" s="3">
        <v>476.37</v>
      </c>
      <c r="AB16" s="3">
        <v>476.37</v>
      </c>
      <c r="AC16" s="3">
        <v>489.42</v>
      </c>
      <c r="AD16" s="3">
        <v>489.42</v>
      </c>
      <c r="AE16" s="3">
        <v>489.42</v>
      </c>
      <c r="AF16" s="3">
        <v>489.42</v>
      </c>
      <c r="AG16" s="3">
        <v>489.42</v>
      </c>
      <c r="AH16" s="3">
        <v>489.42</v>
      </c>
      <c r="AI16" s="3">
        <v>489.42</v>
      </c>
      <c r="AJ16" s="3">
        <v>489.42</v>
      </c>
      <c r="AK16" s="3">
        <v>489.42</v>
      </c>
      <c r="AL16" s="3">
        <v>489.42</v>
      </c>
      <c r="AM16" s="3">
        <v>489.42</v>
      </c>
      <c r="AN16" s="3">
        <v>489.42</v>
      </c>
      <c r="AO16" s="3">
        <v>489.42</v>
      </c>
      <c r="AP16" s="3">
        <v>489.42</v>
      </c>
      <c r="AQ16" s="3">
        <v>489.42</v>
      </c>
      <c r="AR16" s="3">
        <v>489.42</v>
      </c>
      <c r="AS16" s="3">
        <v>489.42</v>
      </c>
      <c r="AT16" s="3">
        <v>489.42</v>
      </c>
      <c r="AU16" s="3">
        <v>489.42</v>
      </c>
      <c r="AV16" s="3">
        <v>489.42</v>
      </c>
      <c r="AW16" s="3">
        <v>489.42</v>
      </c>
    </row>
    <row r="17" spans="1:49" x14ac:dyDescent="0.2">
      <c r="A17" t="s">
        <v>16</v>
      </c>
      <c r="B17" s="3">
        <v>100.67</v>
      </c>
      <c r="C17" s="3">
        <v>108.59</v>
      </c>
      <c r="D17" s="3">
        <v>108.59</v>
      </c>
      <c r="E17" s="3">
        <v>110.42</v>
      </c>
      <c r="F17" s="3">
        <v>110.42</v>
      </c>
      <c r="G17" s="3">
        <v>112.86</v>
      </c>
      <c r="H17" s="3">
        <v>112.86</v>
      </c>
      <c r="I17" s="3">
        <v>117.73</v>
      </c>
      <c r="J17" s="3">
        <v>117.73</v>
      </c>
      <c r="K17" s="3">
        <v>245.22</v>
      </c>
      <c r="L17" s="3">
        <v>250.1</v>
      </c>
      <c r="M17" s="3">
        <v>258.63</v>
      </c>
      <c r="N17" s="3">
        <v>258.63</v>
      </c>
      <c r="O17" s="3">
        <v>267.23</v>
      </c>
      <c r="P17" s="3">
        <v>267.23</v>
      </c>
      <c r="Q17" s="3">
        <v>275.93</v>
      </c>
      <c r="R17" s="3">
        <v>275.93</v>
      </c>
      <c r="S17" s="3">
        <v>284.63</v>
      </c>
      <c r="T17" s="3">
        <v>426.95</v>
      </c>
      <c r="U17" s="3">
        <v>440</v>
      </c>
      <c r="V17" s="3">
        <v>440</v>
      </c>
      <c r="W17" s="3">
        <v>453.06</v>
      </c>
      <c r="X17" s="3">
        <v>453.06</v>
      </c>
      <c r="Y17" s="3">
        <v>466.11</v>
      </c>
      <c r="Z17" s="3">
        <v>466.11</v>
      </c>
      <c r="AA17" s="3">
        <v>479.16</v>
      </c>
      <c r="AB17" s="3">
        <v>479.16</v>
      </c>
      <c r="AC17" s="3">
        <v>492.22</v>
      </c>
      <c r="AD17" s="3">
        <v>492.22</v>
      </c>
      <c r="AE17" s="3">
        <v>505.27</v>
      </c>
      <c r="AF17" s="3">
        <v>505.27</v>
      </c>
      <c r="AG17" s="3">
        <v>505.27</v>
      </c>
      <c r="AH17" s="3">
        <v>505.27</v>
      </c>
      <c r="AI17" s="3">
        <v>505.27</v>
      </c>
      <c r="AJ17" s="3">
        <v>505.27</v>
      </c>
      <c r="AK17" s="3">
        <v>505.27</v>
      </c>
      <c r="AL17" s="3">
        <v>505.27</v>
      </c>
      <c r="AM17" s="3">
        <v>505.27</v>
      </c>
      <c r="AN17" s="3">
        <v>505.27</v>
      </c>
      <c r="AO17" s="3">
        <v>505.27</v>
      </c>
      <c r="AP17" s="3">
        <v>505.27</v>
      </c>
      <c r="AQ17" s="3">
        <v>505.27</v>
      </c>
      <c r="AR17" s="3">
        <v>505.27</v>
      </c>
      <c r="AS17" s="3">
        <v>505.27</v>
      </c>
      <c r="AT17" s="3">
        <v>505.27</v>
      </c>
      <c r="AU17" s="3">
        <v>505.27</v>
      </c>
      <c r="AV17" s="3">
        <v>505.27</v>
      </c>
      <c r="AW17" s="3">
        <v>505.27</v>
      </c>
    </row>
    <row r="18" spans="1:49" x14ac:dyDescent="0.2">
      <c r="A18" t="s">
        <v>17</v>
      </c>
      <c r="B18" s="3">
        <v>100.67</v>
      </c>
      <c r="C18" s="3">
        <v>108.29</v>
      </c>
      <c r="D18" s="3">
        <v>108.29</v>
      </c>
      <c r="E18" s="3">
        <v>110.12</v>
      </c>
      <c r="F18" s="3">
        <v>110.12</v>
      </c>
      <c r="G18" s="3">
        <v>111.94</v>
      </c>
      <c r="H18" s="3">
        <v>111.94</v>
      </c>
      <c r="I18" s="3">
        <v>113.77</v>
      </c>
      <c r="J18" s="3">
        <v>113.77</v>
      </c>
      <c r="K18" s="3">
        <v>231.2</v>
      </c>
      <c r="L18" s="3">
        <v>236.08</v>
      </c>
      <c r="M18" s="3">
        <v>240.96</v>
      </c>
      <c r="N18" s="3">
        <v>240.96</v>
      </c>
      <c r="O18" s="3">
        <v>245.83</v>
      </c>
      <c r="P18" s="3">
        <v>245.83</v>
      </c>
      <c r="Q18" s="3">
        <v>250.71</v>
      </c>
      <c r="R18" s="3">
        <v>250.71</v>
      </c>
      <c r="S18" s="3">
        <v>255.58</v>
      </c>
      <c r="T18" s="3">
        <v>383.38</v>
      </c>
      <c r="U18" s="3">
        <v>390.69</v>
      </c>
      <c r="V18" s="3">
        <v>390.69</v>
      </c>
      <c r="W18" s="3">
        <v>398.04</v>
      </c>
      <c r="X18" s="3">
        <v>398.04</v>
      </c>
      <c r="Y18" s="3">
        <v>405.5</v>
      </c>
      <c r="Z18" s="3">
        <v>405.5</v>
      </c>
      <c r="AA18" s="3">
        <v>412.96</v>
      </c>
      <c r="AB18" s="3">
        <v>412.96</v>
      </c>
      <c r="AC18" s="3">
        <v>420.42</v>
      </c>
      <c r="AD18" s="3">
        <v>420.42</v>
      </c>
      <c r="AE18" s="3">
        <v>427.88</v>
      </c>
      <c r="AF18" s="3">
        <v>427.88</v>
      </c>
      <c r="AG18" s="3">
        <v>435.33</v>
      </c>
      <c r="AH18" s="3">
        <v>435.33</v>
      </c>
      <c r="AI18" s="3">
        <v>435.33</v>
      </c>
      <c r="AJ18" s="3">
        <v>435.33</v>
      </c>
      <c r="AK18" s="3">
        <v>435.33</v>
      </c>
      <c r="AL18" s="3">
        <v>435.33</v>
      </c>
      <c r="AM18" s="3">
        <v>435.33</v>
      </c>
      <c r="AN18" s="3">
        <v>435.33</v>
      </c>
      <c r="AO18" s="3">
        <v>435.33</v>
      </c>
      <c r="AP18" s="3">
        <v>435.33</v>
      </c>
      <c r="AQ18" s="3">
        <v>435.33</v>
      </c>
      <c r="AR18" s="3">
        <v>435.33</v>
      </c>
      <c r="AS18" s="3">
        <v>435.33</v>
      </c>
      <c r="AT18" s="3">
        <v>435.33</v>
      </c>
      <c r="AU18" s="3">
        <v>435.33</v>
      </c>
      <c r="AV18" s="3">
        <v>435.33</v>
      </c>
      <c r="AW18" s="3">
        <v>435.33</v>
      </c>
    </row>
    <row r="19" spans="1:49" x14ac:dyDescent="0.2">
      <c r="A19" t="s">
        <v>18</v>
      </c>
      <c r="B19" s="3">
        <v>100.67</v>
      </c>
      <c r="C19" s="3">
        <v>108.29</v>
      </c>
      <c r="D19" s="3">
        <v>108.29</v>
      </c>
      <c r="E19" s="3">
        <v>110.12</v>
      </c>
      <c r="F19" s="3">
        <v>110.12</v>
      </c>
      <c r="G19" s="3">
        <v>111.94</v>
      </c>
      <c r="H19" s="3">
        <v>111.94</v>
      </c>
      <c r="I19" s="3">
        <v>126.57</v>
      </c>
      <c r="J19" s="3">
        <v>126.57</v>
      </c>
      <c r="K19" s="3">
        <v>256.8</v>
      </c>
      <c r="L19" s="3">
        <v>261.68</v>
      </c>
      <c r="M19" s="3">
        <v>266.61</v>
      </c>
      <c r="N19" s="3">
        <v>266.61</v>
      </c>
      <c r="O19" s="3">
        <v>271.58</v>
      </c>
      <c r="P19" s="3">
        <v>271.58</v>
      </c>
      <c r="Q19" s="3">
        <v>276.55</v>
      </c>
      <c r="R19" s="3">
        <v>276.55</v>
      </c>
      <c r="S19" s="3">
        <v>281.52</v>
      </c>
      <c r="T19" s="3">
        <v>422.28</v>
      </c>
      <c r="U19" s="3">
        <v>429.74</v>
      </c>
      <c r="V19" s="3">
        <v>429.74</v>
      </c>
      <c r="W19" s="3">
        <v>437.2</v>
      </c>
      <c r="X19" s="3">
        <v>437.2</v>
      </c>
      <c r="Y19" s="3">
        <v>444.66</v>
      </c>
      <c r="Z19" s="3">
        <v>444.66</v>
      </c>
      <c r="AA19" s="3">
        <v>452.12</v>
      </c>
      <c r="AB19" s="3">
        <v>452.12</v>
      </c>
      <c r="AC19" s="3">
        <v>459.58</v>
      </c>
      <c r="AD19" s="3">
        <v>459.58</v>
      </c>
      <c r="AE19" s="3">
        <v>467.04</v>
      </c>
      <c r="AF19" s="3">
        <v>467.04</v>
      </c>
      <c r="AG19" s="3">
        <v>474.49</v>
      </c>
      <c r="AH19" s="3">
        <v>474.49</v>
      </c>
      <c r="AI19" s="3">
        <v>474.49</v>
      </c>
      <c r="AJ19" s="3">
        <v>474.49</v>
      </c>
      <c r="AK19" s="3">
        <v>474.49</v>
      </c>
      <c r="AL19" s="3">
        <v>474.49</v>
      </c>
      <c r="AM19" s="3">
        <v>474.49</v>
      </c>
      <c r="AN19" s="3">
        <v>474.49</v>
      </c>
      <c r="AO19" s="3">
        <v>474.49</v>
      </c>
      <c r="AP19" s="3">
        <v>474.49</v>
      </c>
      <c r="AQ19" s="3">
        <v>474.49</v>
      </c>
      <c r="AR19" s="3">
        <v>474.49</v>
      </c>
      <c r="AS19" s="3">
        <v>474.49</v>
      </c>
      <c r="AT19" s="3">
        <v>474.49</v>
      </c>
      <c r="AU19" s="3">
        <v>474.49</v>
      </c>
      <c r="AV19" s="3">
        <v>474.49</v>
      </c>
      <c r="AW19" s="3">
        <v>474.49</v>
      </c>
    </row>
    <row r="20" spans="1:49" x14ac:dyDescent="0.2">
      <c r="A20" t="s">
        <v>20</v>
      </c>
      <c r="B20" s="3">
        <v>101.89</v>
      </c>
      <c r="C20" s="3">
        <v>109.81</v>
      </c>
      <c r="D20" s="3">
        <v>109.81</v>
      </c>
      <c r="E20" s="3">
        <v>111.64</v>
      </c>
      <c r="F20" s="3">
        <v>111.64</v>
      </c>
      <c r="G20" s="3">
        <v>114.08</v>
      </c>
      <c r="H20" s="3">
        <v>114.08</v>
      </c>
      <c r="I20" s="3">
        <v>118.95</v>
      </c>
      <c r="J20" s="3">
        <v>118.95</v>
      </c>
      <c r="K20" s="3">
        <v>247.66</v>
      </c>
      <c r="L20" s="3">
        <v>252.54</v>
      </c>
      <c r="M20" s="3">
        <v>261.07</v>
      </c>
      <c r="N20" s="3">
        <v>261.07</v>
      </c>
      <c r="O20" s="3">
        <v>269.70999999999998</v>
      </c>
      <c r="P20" s="3">
        <v>269.70999999999998</v>
      </c>
      <c r="Q20" s="3">
        <v>278.42</v>
      </c>
      <c r="R20" s="3">
        <v>278.42</v>
      </c>
      <c r="S20" s="3">
        <v>287.12</v>
      </c>
      <c r="T20" s="3">
        <v>430.68</v>
      </c>
      <c r="U20" s="3">
        <v>443.73</v>
      </c>
      <c r="V20" s="3">
        <v>443.73</v>
      </c>
      <c r="W20" s="3">
        <v>456.79</v>
      </c>
      <c r="X20" s="3">
        <v>456.79</v>
      </c>
      <c r="Y20" s="3">
        <v>469.84</v>
      </c>
      <c r="Z20" s="3">
        <v>469.84</v>
      </c>
      <c r="AA20" s="3">
        <v>482.89</v>
      </c>
      <c r="AB20" s="3">
        <v>482.89</v>
      </c>
      <c r="AC20" s="3">
        <v>495.95</v>
      </c>
      <c r="AD20" s="3">
        <v>495.95</v>
      </c>
      <c r="AE20" s="3">
        <v>509</v>
      </c>
      <c r="AF20" s="3">
        <v>509</v>
      </c>
      <c r="AG20" s="3">
        <v>509</v>
      </c>
      <c r="AH20" s="3">
        <v>509</v>
      </c>
      <c r="AI20" s="3">
        <v>509</v>
      </c>
      <c r="AJ20" s="3">
        <v>509</v>
      </c>
      <c r="AK20" s="3">
        <v>509</v>
      </c>
      <c r="AL20" s="3">
        <v>509</v>
      </c>
      <c r="AM20" s="3">
        <v>509</v>
      </c>
      <c r="AN20" s="3">
        <v>509</v>
      </c>
      <c r="AO20" s="3">
        <v>509</v>
      </c>
      <c r="AP20" s="3">
        <v>509</v>
      </c>
      <c r="AQ20" s="3">
        <v>509</v>
      </c>
      <c r="AR20" s="3">
        <v>509</v>
      </c>
      <c r="AS20" s="3">
        <v>509</v>
      </c>
      <c r="AT20" s="3">
        <v>509</v>
      </c>
      <c r="AU20" s="3">
        <v>509</v>
      </c>
      <c r="AV20" s="3">
        <v>509</v>
      </c>
      <c r="AW20" s="3">
        <v>509</v>
      </c>
    </row>
    <row r="21" spans="1:49" x14ac:dyDescent="0.2">
      <c r="A21" t="s">
        <v>21</v>
      </c>
      <c r="B21" s="3">
        <v>104.33</v>
      </c>
      <c r="C21" s="3">
        <v>112.25</v>
      </c>
      <c r="D21" s="3">
        <v>112.25</v>
      </c>
      <c r="E21" s="3">
        <v>114.08</v>
      </c>
      <c r="F21" s="3">
        <v>114.08</v>
      </c>
      <c r="G21" s="3">
        <v>116.52</v>
      </c>
      <c r="H21" s="3">
        <v>116.52</v>
      </c>
      <c r="I21" s="3">
        <v>121.39</v>
      </c>
      <c r="J21" s="3">
        <v>121.39</v>
      </c>
      <c r="K21" s="3">
        <v>252.54</v>
      </c>
      <c r="L21" s="3">
        <v>257.41000000000003</v>
      </c>
      <c r="M21" s="3">
        <v>265.98</v>
      </c>
      <c r="N21" s="3">
        <v>265.98</v>
      </c>
      <c r="O21" s="3">
        <v>274.69</v>
      </c>
      <c r="P21" s="3">
        <v>274.69</v>
      </c>
      <c r="Q21" s="3">
        <v>283.39</v>
      </c>
      <c r="R21" s="3">
        <v>283.39</v>
      </c>
      <c r="S21" s="3">
        <v>292.08999999999997</v>
      </c>
      <c r="T21" s="3">
        <v>438.14</v>
      </c>
      <c r="U21" s="3">
        <v>451.19</v>
      </c>
      <c r="V21" s="3">
        <v>451.19</v>
      </c>
      <c r="W21" s="3">
        <v>464.25</v>
      </c>
      <c r="X21" s="3">
        <v>464.25</v>
      </c>
      <c r="Y21" s="3">
        <v>477.3</v>
      </c>
      <c r="Z21" s="3">
        <v>477.3</v>
      </c>
      <c r="AA21" s="3">
        <v>490.35</v>
      </c>
      <c r="AB21" s="3">
        <v>490.35</v>
      </c>
      <c r="AC21" s="3">
        <v>503.41</v>
      </c>
      <c r="AD21" s="3">
        <v>503.41</v>
      </c>
      <c r="AE21" s="3">
        <v>516.46</v>
      </c>
      <c r="AF21" s="3">
        <v>516.46</v>
      </c>
      <c r="AG21" s="3">
        <v>516.46</v>
      </c>
      <c r="AH21" s="3">
        <v>516.46</v>
      </c>
      <c r="AI21" s="3">
        <v>516.46</v>
      </c>
      <c r="AJ21" s="3">
        <v>516.46</v>
      </c>
      <c r="AK21" s="3">
        <v>516.46</v>
      </c>
      <c r="AL21" s="3">
        <v>516.46</v>
      </c>
      <c r="AM21" s="3">
        <v>516.46</v>
      </c>
      <c r="AN21" s="3">
        <v>516.46</v>
      </c>
      <c r="AO21" s="3">
        <v>516.46</v>
      </c>
      <c r="AP21" s="3">
        <v>516.46</v>
      </c>
      <c r="AQ21" s="3">
        <v>516.46</v>
      </c>
      <c r="AR21" s="3">
        <v>516.46</v>
      </c>
      <c r="AS21" s="3">
        <v>516.46</v>
      </c>
      <c r="AT21" s="3">
        <v>516.46</v>
      </c>
      <c r="AU21" s="3">
        <v>516.46</v>
      </c>
      <c r="AV21" s="3">
        <v>516.46</v>
      </c>
      <c r="AW21" s="3">
        <v>516.46</v>
      </c>
    </row>
    <row r="22" spans="1:49" x14ac:dyDescent="0.2">
      <c r="A22" t="s">
        <v>19</v>
      </c>
      <c r="B22" s="3">
        <v>104.33</v>
      </c>
      <c r="C22" s="3">
        <v>112.25</v>
      </c>
      <c r="D22" s="3">
        <v>112.25</v>
      </c>
      <c r="E22" s="3">
        <v>114.08</v>
      </c>
      <c r="F22" s="3">
        <v>114.08</v>
      </c>
      <c r="G22" s="3">
        <v>116.52</v>
      </c>
      <c r="H22" s="3">
        <v>116.52</v>
      </c>
      <c r="I22" s="3">
        <v>132.27000000000001</v>
      </c>
      <c r="J22" s="3">
        <v>132.27000000000001</v>
      </c>
      <c r="K22" s="3">
        <v>271.99</v>
      </c>
      <c r="L22" s="3">
        <v>276.95999999999998</v>
      </c>
      <c r="M22" s="3">
        <v>284.42</v>
      </c>
      <c r="N22" s="3">
        <v>284.42</v>
      </c>
      <c r="O22" s="3">
        <v>291.88</v>
      </c>
      <c r="P22" s="3">
        <v>291.88</v>
      </c>
      <c r="Q22" s="3">
        <v>299.33999999999997</v>
      </c>
      <c r="R22" s="3">
        <v>299.33999999999997</v>
      </c>
      <c r="S22" s="3">
        <v>306.8</v>
      </c>
      <c r="T22" s="3">
        <v>460.2</v>
      </c>
      <c r="U22" s="3">
        <v>471.39</v>
      </c>
      <c r="V22" s="3">
        <v>471.39</v>
      </c>
      <c r="W22" s="3">
        <v>482.58</v>
      </c>
      <c r="X22" s="3">
        <v>482.58</v>
      </c>
      <c r="Y22" s="3">
        <v>493.77</v>
      </c>
      <c r="Z22" s="3">
        <v>493.77</v>
      </c>
      <c r="AA22" s="3">
        <v>504.95</v>
      </c>
      <c r="AB22" s="3">
        <v>504.95</v>
      </c>
      <c r="AC22" s="3">
        <v>516.14</v>
      </c>
      <c r="AD22" s="3">
        <v>516.14</v>
      </c>
      <c r="AE22" s="3">
        <v>516.14</v>
      </c>
      <c r="AF22" s="3">
        <v>516.14</v>
      </c>
      <c r="AG22" s="3">
        <v>516.14</v>
      </c>
      <c r="AH22" s="3">
        <v>516.14</v>
      </c>
      <c r="AI22" s="3">
        <v>516.14</v>
      </c>
      <c r="AJ22" s="3">
        <v>516.14</v>
      </c>
      <c r="AK22" s="3">
        <v>516.14</v>
      </c>
      <c r="AL22" s="3">
        <v>516.14</v>
      </c>
      <c r="AM22" s="3">
        <v>516.14</v>
      </c>
      <c r="AN22" s="3">
        <v>516.14</v>
      </c>
      <c r="AO22" s="3">
        <v>516.14</v>
      </c>
      <c r="AP22" s="3">
        <v>516.14</v>
      </c>
      <c r="AQ22" s="3">
        <v>516.14</v>
      </c>
      <c r="AR22" s="3">
        <v>516.14</v>
      </c>
      <c r="AS22" s="3">
        <v>516.14</v>
      </c>
      <c r="AT22" s="3">
        <v>516.14</v>
      </c>
      <c r="AU22" s="3">
        <v>516.14</v>
      </c>
      <c r="AV22" s="3">
        <v>516.14</v>
      </c>
      <c r="AW22" s="3">
        <v>516.14</v>
      </c>
    </row>
    <row r="23" spans="1:49" x14ac:dyDescent="0.2">
      <c r="A23" t="s">
        <v>22</v>
      </c>
      <c r="B23" s="3">
        <v>104.93</v>
      </c>
      <c r="C23" s="3">
        <v>112.55</v>
      </c>
      <c r="D23" s="3">
        <v>112.55</v>
      </c>
      <c r="E23" s="3">
        <v>114.38</v>
      </c>
      <c r="F23" s="3">
        <v>114.38</v>
      </c>
      <c r="G23" s="3">
        <v>116.21</v>
      </c>
      <c r="H23" s="3">
        <v>116.21</v>
      </c>
      <c r="I23" s="3">
        <v>118.04</v>
      </c>
      <c r="J23" s="3">
        <v>118.04</v>
      </c>
      <c r="K23" s="3">
        <v>239.74</v>
      </c>
      <c r="L23" s="3">
        <v>244.61</v>
      </c>
      <c r="M23" s="3">
        <v>249.49</v>
      </c>
      <c r="N23" s="3">
        <v>249.49</v>
      </c>
      <c r="O23" s="3">
        <v>254.37</v>
      </c>
      <c r="P23" s="3">
        <v>254.37</v>
      </c>
      <c r="Q23" s="3">
        <v>259.24</v>
      </c>
      <c r="R23" s="3">
        <v>259.24</v>
      </c>
      <c r="S23" s="3">
        <v>264.12</v>
      </c>
      <c r="T23" s="3">
        <v>396.18</v>
      </c>
      <c r="U23" s="3">
        <v>403.64</v>
      </c>
      <c r="V23" s="3">
        <v>403.64</v>
      </c>
      <c r="W23" s="3">
        <v>411.1</v>
      </c>
      <c r="X23" s="3">
        <v>411.1</v>
      </c>
      <c r="Y23" s="3">
        <v>418.55</v>
      </c>
      <c r="Z23" s="3">
        <v>418.55</v>
      </c>
      <c r="AA23" s="3">
        <v>426.01</v>
      </c>
      <c r="AB23" s="3">
        <v>426.01</v>
      </c>
      <c r="AC23" s="3">
        <v>433.47</v>
      </c>
      <c r="AD23" s="3">
        <v>433.47</v>
      </c>
      <c r="AE23" s="3">
        <v>440.93</v>
      </c>
      <c r="AF23" s="3">
        <v>440.93</v>
      </c>
      <c r="AG23" s="3">
        <v>448.39</v>
      </c>
      <c r="AH23" s="3">
        <v>448.39</v>
      </c>
      <c r="AI23" s="3">
        <v>448.39</v>
      </c>
      <c r="AJ23" s="3">
        <v>448.39</v>
      </c>
      <c r="AK23" s="3">
        <v>448.39</v>
      </c>
      <c r="AL23" s="3">
        <v>448.39</v>
      </c>
      <c r="AM23" s="3">
        <v>448.39</v>
      </c>
      <c r="AN23" s="3">
        <v>448.39</v>
      </c>
      <c r="AO23" s="3">
        <v>448.39</v>
      </c>
      <c r="AP23" s="3">
        <v>448.39</v>
      </c>
      <c r="AQ23" s="3">
        <v>448.39</v>
      </c>
      <c r="AR23" s="3">
        <v>448.39</v>
      </c>
      <c r="AS23" s="3">
        <v>448.39</v>
      </c>
      <c r="AT23" s="3">
        <v>448.39</v>
      </c>
      <c r="AU23" s="3">
        <v>448.39</v>
      </c>
      <c r="AV23" s="3">
        <v>448.39</v>
      </c>
      <c r="AW23" s="3">
        <v>448.39</v>
      </c>
    </row>
    <row r="24" spans="1:49" x14ac:dyDescent="0.2">
      <c r="A24" t="s">
        <v>23</v>
      </c>
      <c r="B24" s="3">
        <v>107.21</v>
      </c>
      <c r="C24" s="3">
        <v>114.27</v>
      </c>
      <c r="D24" s="3">
        <v>114.79</v>
      </c>
      <c r="E24" s="3">
        <v>115.32</v>
      </c>
      <c r="F24" s="3">
        <v>115.85</v>
      </c>
      <c r="G24" s="3">
        <v>116.38</v>
      </c>
      <c r="H24" s="3">
        <v>116.9</v>
      </c>
      <c r="I24" s="3">
        <v>117.43</v>
      </c>
      <c r="J24" s="3">
        <v>117.96</v>
      </c>
      <c r="K24" s="3">
        <v>236.97</v>
      </c>
      <c r="L24" s="3">
        <v>243.22</v>
      </c>
      <c r="M24" s="3">
        <v>244.28</v>
      </c>
      <c r="N24" s="3">
        <v>245.33</v>
      </c>
      <c r="O24" s="3">
        <v>246.39</v>
      </c>
      <c r="P24" s="3">
        <v>247.44</v>
      </c>
      <c r="Q24" s="3">
        <v>248.49</v>
      </c>
      <c r="R24" s="3">
        <v>249.55</v>
      </c>
      <c r="S24" s="3">
        <v>250.6</v>
      </c>
      <c r="T24" s="3">
        <v>377.48</v>
      </c>
      <c r="U24" s="3">
        <v>379.06</v>
      </c>
      <c r="V24" s="3">
        <v>380.65</v>
      </c>
      <c r="W24" s="3">
        <v>382.23</v>
      </c>
      <c r="X24" s="3">
        <v>383.81</v>
      </c>
      <c r="Y24" s="3">
        <v>385.39</v>
      </c>
      <c r="Z24" s="3">
        <v>386.97</v>
      </c>
      <c r="AA24" s="3">
        <v>388.55</v>
      </c>
      <c r="AB24" s="3">
        <v>390.13</v>
      </c>
      <c r="AC24" s="3">
        <v>391.71</v>
      </c>
      <c r="AD24" s="3">
        <v>391.71</v>
      </c>
      <c r="AE24" s="3">
        <v>391.71</v>
      </c>
      <c r="AF24" s="3">
        <v>391.71</v>
      </c>
      <c r="AG24" s="3">
        <v>391.71</v>
      </c>
      <c r="AH24" s="3">
        <v>391.71</v>
      </c>
      <c r="AI24" s="3">
        <v>391.71</v>
      </c>
      <c r="AJ24" s="3">
        <v>391.71</v>
      </c>
      <c r="AK24" s="3">
        <v>391.71</v>
      </c>
      <c r="AL24" s="3">
        <v>391.71</v>
      </c>
      <c r="AM24" s="3">
        <v>391.71</v>
      </c>
      <c r="AN24" s="3">
        <v>391.71</v>
      </c>
      <c r="AO24" s="3">
        <v>391.71</v>
      </c>
      <c r="AP24" s="3">
        <v>391.71</v>
      </c>
      <c r="AQ24" s="3">
        <v>391.71</v>
      </c>
      <c r="AR24" s="3">
        <v>391.71</v>
      </c>
      <c r="AS24" s="3">
        <v>391.71</v>
      </c>
      <c r="AT24" s="3">
        <v>391.71</v>
      </c>
      <c r="AU24" s="3">
        <v>391.71</v>
      </c>
      <c r="AV24" s="3">
        <v>391.71</v>
      </c>
      <c r="AW24" s="3">
        <v>391.71</v>
      </c>
    </row>
    <row r="25" spans="1:49" x14ac:dyDescent="0.2">
      <c r="A25" t="s">
        <v>24</v>
      </c>
      <c r="B25" s="3">
        <v>107.37</v>
      </c>
      <c r="C25" s="3">
        <v>115.3</v>
      </c>
      <c r="D25" s="3">
        <v>115.3</v>
      </c>
      <c r="E25" s="3">
        <v>117.13</v>
      </c>
      <c r="F25" s="3">
        <v>117.13</v>
      </c>
      <c r="G25" s="3">
        <v>119.56</v>
      </c>
      <c r="H25" s="3">
        <v>119.56</v>
      </c>
      <c r="I25" s="3">
        <v>124.44</v>
      </c>
      <c r="J25" s="3">
        <v>124.44</v>
      </c>
      <c r="K25" s="3">
        <v>258.63</v>
      </c>
      <c r="L25" s="3">
        <v>263.51</v>
      </c>
      <c r="M25" s="3">
        <v>272.2</v>
      </c>
      <c r="N25" s="3">
        <v>272.2</v>
      </c>
      <c r="O25" s="3">
        <v>280.89999999999998</v>
      </c>
      <c r="P25" s="3">
        <v>280.89999999999998</v>
      </c>
      <c r="Q25" s="3">
        <v>289.60000000000002</v>
      </c>
      <c r="R25" s="3">
        <v>289.60000000000002</v>
      </c>
      <c r="S25" s="3">
        <v>298.31</v>
      </c>
      <c r="T25" s="3">
        <v>447.46</v>
      </c>
      <c r="U25" s="3">
        <v>460.51</v>
      </c>
      <c r="V25" s="3">
        <v>460.51</v>
      </c>
      <c r="W25" s="3">
        <v>473.57</v>
      </c>
      <c r="X25" s="3">
        <v>473.57</v>
      </c>
      <c r="Y25" s="3">
        <v>486.62</v>
      </c>
      <c r="Z25" s="3">
        <v>486.62</v>
      </c>
      <c r="AA25" s="3">
        <v>499.68</v>
      </c>
      <c r="AB25" s="3">
        <v>499.68</v>
      </c>
      <c r="AC25" s="3">
        <v>512.73</v>
      </c>
      <c r="AD25" s="3">
        <v>512.73</v>
      </c>
      <c r="AE25" s="3">
        <v>525.78</v>
      </c>
      <c r="AF25" s="3">
        <v>525.78</v>
      </c>
      <c r="AG25" s="3">
        <v>525.78</v>
      </c>
      <c r="AH25" s="3">
        <v>525.78</v>
      </c>
      <c r="AI25" s="3">
        <v>525.78</v>
      </c>
      <c r="AJ25" s="3">
        <v>525.78</v>
      </c>
      <c r="AK25" s="3">
        <v>525.78</v>
      </c>
      <c r="AL25" s="3">
        <v>525.78</v>
      </c>
      <c r="AM25" s="3">
        <v>525.78</v>
      </c>
      <c r="AN25" s="3">
        <v>525.78</v>
      </c>
      <c r="AO25" s="3">
        <v>525.78</v>
      </c>
      <c r="AP25" s="3">
        <v>525.78</v>
      </c>
      <c r="AQ25" s="3">
        <v>525.78</v>
      </c>
      <c r="AR25" s="3">
        <v>525.78</v>
      </c>
      <c r="AS25" s="3">
        <v>525.78</v>
      </c>
      <c r="AT25" s="3">
        <v>525.78</v>
      </c>
      <c r="AU25" s="3">
        <v>525.78</v>
      </c>
      <c r="AV25" s="3">
        <v>525.78</v>
      </c>
      <c r="AW25" s="3">
        <v>525.78</v>
      </c>
    </row>
    <row r="26" spans="1:49" x14ac:dyDescent="0.2">
      <c r="A26" t="s">
        <v>25</v>
      </c>
      <c r="B26" s="3">
        <v>109.2</v>
      </c>
      <c r="C26" s="3">
        <v>116.82</v>
      </c>
      <c r="D26" s="3">
        <v>116.82</v>
      </c>
      <c r="E26" s="3">
        <v>118.65</v>
      </c>
      <c r="F26" s="3">
        <v>118.65</v>
      </c>
      <c r="G26" s="3">
        <v>120.48</v>
      </c>
      <c r="H26" s="3">
        <v>120.48</v>
      </c>
      <c r="I26" s="3">
        <v>122.31</v>
      </c>
      <c r="J26" s="3">
        <v>122.31</v>
      </c>
      <c r="K26" s="3">
        <v>248.27</v>
      </c>
      <c r="L26" s="3">
        <v>253.15</v>
      </c>
      <c r="M26" s="3">
        <v>258.02</v>
      </c>
      <c r="N26" s="3">
        <v>258.02</v>
      </c>
      <c r="O26" s="3">
        <v>262.89999999999998</v>
      </c>
      <c r="P26" s="3">
        <v>262.89999999999998</v>
      </c>
      <c r="Q26" s="3">
        <v>267.85000000000002</v>
      </c>
      <c r="R26" s="3">
        <v>267.85000000000002</v>
      </c>
      <c r="S26" s="3">
        <v>272.82</v>
      </c>
      <c r="T26" s="3">
        <v>409.23</v>
      </c>
      <c r="U26" s="3">
        <v>416.69</v>
      </c>
      <c r="V26" s="3">
        <v>416.69</v>
      </c>
      <c r="W26" s="3">
        <v>424.15</v>
      </c>
      <c r="X26" s="3">
        <v>424.15</v>
      </c>
      <c r="Y26" s="3">
        <v>431.61</v>
      </c>
      <c r="Z26" s="3">
        <v>431.61</v>
      </c>
      <c r="AA26" s="3">
        <v>439.06</v>
      </c>
      <c r="AB26" s="3">
        <v>439.06</v>
      </c>
      <c r="AC26" s="3">
        <v>446.52</v>
      </c>
      <c r="AD26" s="3">
        <v>446.52</v>
      </c>
      <c r="AE26" s="3">
        <v>453.98</v>
      </c>
      <c r="AF26" s="3">
        <v>453.98</v>
      </c>
      <c r="AG26" s="3">
        <v>461.44</v>
      </c>
      <c r="AH26" s="3">
        <v>461.44</v>
      </c>
      <c r="AI26" s="3">
        <v>461.44</v>
      </c>
      <c r="AJ26" s="3">
        <v>461.44</v>
      </c>
      <c r="AK26" s="3">
        <v>461.44</v>
      </c>
      <c r="AL26" s="3">
        <v>461.44</v>
      </c>
      <c r="AM26" s="3">
        <v>461.44</v>
      </c>
      <c r="AN26" s="3">
        <v>461.44</v>
      </c>
      <c r="AO26" s="3">
        <v>461.44</v>
      </c>
      <c r="AP26" s="3">
        <v>461.44</v>
      </c>
      <c r="AQ26" s="3">
        <v>461.44</v>
      </c>
      <c r="AR26" s="3">
        <v>461.44</v>
      </c>
      <c r="AS26" s="3">
        <v>461.44</v>
      </c>
      <c r="AT26" s="3">
        <v>461.44</v>
      </c>
      <c r="AU26" s="3">
        <v>461.44</v>
      </c>
      <c r="AV26" s="3">
        <v>461.44</v>
      </c>
      <c r="AW26" s="3">
        <v>461.44</v>
      </c>
    </row>
    <row r="27" spans="1:49" x14ac:dyDescent="0.2">
      <c r="A27" t="s">
        <v>26</v>
      </c>
      <c r="B27" s="3">
        <v>94.09</v>
      </c>
      <c r="C27" s="3">
        <v>102.02</v>
      </c>
      <c r="D27" s="3">
        <v>102.9</v>
      </c>
      <c r="E27" s="3">
        <v>103.78</v>
      </c>
      <c r="F27" s="3">
        <v>104.66</v>
      </c>
      <c r="G27" s="3">
        <v>105.55</v>
      </c>
      <c r="H27" s="3">
        <v>107.68</v>
      </c>
      <c r="I27" s="3">
        <v>109.81</v>
      </c>
      <c r="J27" s="3">
        <v>111.95</v>
      </c>
      <c r="K27" s="3">
        <v>228.16</v>
      </c>
      <c r="L27" s="3">
        <v>237.3</v>
      </c>
      <c r="M27" s="3">
        <v>241.57</v>
      </c>
      <c r="N27" s="3">
        <v>245.84</v>
      </c>
      <c r="O27" s="3">
        <v>250.1</v>
      </c>
      <c r="P27" s="3">
        <v>254.37</v>
      </c>
      <c r="Q27" s="3">
        <v>258.63</v>
      </c>
      <c r="R27" s="3">
        <v>262.89999999999998</v>
      </c>
      <c r="S27" s="3">
        <v>267.23</v>
      </c>
      <c r="T27" s="3">
        <v>407.37</v>
      </c>
      <c r="U27" s="3">
        <v>413.89</v>
      </c>
      <c r="V27" s="3">
        <v>420.42</v>
      </c>
      <c r="W27" s="3">
        <v>426.94</v>
      </c>
      <c r="X27" s="3">
        <v>433.47</v>
      </c>
      <c r="Y27" s="3">
        <v>440</v>
      </c>
      <c r="Z27" s="3">
        <v>446.52</v>
      </c>
      <c r="AA27" s="3">
        <v>453.05</v>
      </c>
      <c r="AB27" s="3">
        <v>459.57</v>
      </c>
      <c r="AC27" s="3">
        <v>466.1</v>
      </c>
      <c r="AD27" s="3">
        <v>472.62</v>
      </c>
      <c r="AE27" s="3">
        <v>479.15</v>
      </c>
      <c r="AF27" s="3">
        <v>479.15</v>
      </c>
      <c r="AG27" s="3">
        <v>479.15</v>
      </c>
      <c r="AH27" s="3">
        <v>479.15</v>
      </c>
      <c r="AI27" s="3">
        <v>479.15</v>
      </c>
      <c r="AJ27" s="3">
        <v>479.15</v>
      </c>
      <c r="AK27" s="3">
        <v>479.15</v>
      </c>
      <c r="AL27" s="3">
        <v>479.15</v>
      </c>
      <c r="AM27" s="3">
        <v>479.15</v>
      </c>
      <c r="AN27" s="3">
        <v>479.15</v>
      </c>
      <c r="AO27" s="3">
        <v>479.15</v>
      </c>
      <c r="AP27" s="3">
        <v>479.15</v>
      </c>
      <c r="AQ27" s="3">
        <v>479.15</v>
      </c>
      <c r="AR27" s="3">
        <v>479.15</v>
      </c>
      <c r="AS27" s="3">
        <v>479.15</v>
      </c>
      <c r="AT27" s="3">
        <v>479.15</v>
      </c>
      <c r="AU27" s="3">
        <v>479.15</v>
      </c>
      <c r="AV27" s="3">
        <v>479.15</v>
      </c>
      <c r="AW27" s="3">
        <v>479.15</v>
      </c>
    </row>
    <row r="28" spans="1:49" x14ac:dyDescent="0.2">
      <c r="A28" t="s">
        <v>27</v>
      </c>
      <c r="B28" s="3">
        <v>110.42</v>
      </c>
      <c r="C28" s="3">
        <v>118.34</v>
      </c>
      <c r="D28" s="3">
        <v>118.34</v>
      </c>
      <c r="E28" s="3">
        <v>120.17</v>
      </c>
      <c r="F28" s="3">
        <v>120.17</v>
      </c>
      <c r="G28" s="3">
        <v>122.61</v>
      </c>
      <c r="H28" s="3">
        <v>122.61</v>
      </c>
      <c r="I28" s="3">
        <v>127.49</v>
      </c>
      <c r="J28" s="3">
        <v>127.49</v>
      </c>
      <c r="K28" s="3">
        <v>264.74</v>
      </c>
      <c r="L28" s="3">
        <v>269.70999999999998</v>
      </c>
      <c r="M28" s="3">
        <v>278.42</v>
      </c>
      <c r="N28" s="3">
        <v>278.42</v>
      </c>
      <c r="O28" s="3">
        <v>287.12</v>
      </c>
      <c r="P28" s="3">
        <v>287.12</v>
      </c>
      <c r="Q28" s="3">
        <v>295.82</v>
      </c>
      <c r="R28" s="3">
        <v>295.82</v>
      </c>
      <c r="S28" s="3">
        <v>304.52</v>
      </c>
      <c r="T28" s="3">
        <v>456.78</v>
      </c>
      <c r="U28" s="3">
        <v>469.84</v>
      </c>
      <c r="V28" s="3">
        <v>469.84</v>
      </c>
      <c r="W28" s="3">
        <v>482.89</v>
      </c>
      <c r="X28" s="3">
        <v>482.89</v>
      </c>
      <c r="Y28" s="3">
        <v>495.95</v>
      </c>
      <c r="Z28" s="3">
        <v>495.95</v>
      </c>
      <c r="AA28" s="3">
        <v>509</v>
      </c>
      <c r="AB28" s="3">
        <v>509</v>
      </c>
      <c r="AC28" s="3">
        <v>522.04999999999995</v>
      </c>
      <c r="AD28" s="3">
        <v>522.04999999999995</v>
      </c>
      <c r="AE28" s="3">
        <v>535.11</v>
      </c>
      <c r="AF28" s="3">
        <v>535.11</v>
      </c>
      <c r="AG28" s="3">
        <v>535.11</v>
      </c>
      <c r="AH28" s="3">
        <v>535.11</v>
      </c>
      <c r="AI28" s="3">
        <v>535.11</v>
      </c>
      <c r="AJ28" s="3">
        <v>535.11</v>
      </c>
      <c r="AK28" s="3">
        <v>535.11</v>
      </c>
      <c r="AL28" s="3">
        <v>535.11</v>
      </c>
      <c r="AM28" s="3">
        <v>535.11</v>
      </c>
      <c r="AN28" s="3">
        <v>535.11</v>
      </c>
      <c r="AO28" s="3">
        <v>535.11</v>
      </c>
      <c r="AP28" s="3">
        <v>535.11</v>
      </c>
      <c r="AQ28" s="3">
        <v>535.11</v>
      </c>
      <c r="AR28" s="3">
        <v>535.11</v>
      </c>
      <c r="AS28" s="3">
        <v>535.11</v>
      </c>
      <c r="AT28" s="3">
        <v>535.11</v>
      </c>
      <c r="AU28" s="3">
        <v>535.11</v>
      </c>
      <c r="AV28" s="3">
        <v>535.11</v>
      </c>
      <c r="AW28" s="3">
        <v>535.11</v>
      </c>
    </row>
    <row r="29" spans="1:49" x14ac:dyDescent="0.2">
      <c r="A29" t="s">
        <v>28</v>
      </c>
      <c r="B29" s="3">
        <v>111.13</v>
      </c>
      <c r="C29" s="3">
        <v>118.75</v>
      </c>
      <c r="D29" s="3">
        <v>118.75</v>
      </c>
      <c r="E29" s="3">
        <v>120.58</v>
      </c>
      <c r="F29" s="3">
        <v>120.58</v>
      </c>
      <c r="G29" s="3">
        <v>122.41</v>
      </c>
      <c r="H29" s="3">
        <v>122.41</v>
      </c>
      <c r="I29" s="3">
        <v>124.24</v>
      </c>
      <c r="J29" s="3">
        <v>124.24</v>
      </c>
      <c r="K29" s="3">
        <v>252.13</v>
      </c>
      <c r="L29" s="3">
        <v>257.01</v>
      </c>
      <c r="M29" s="3">
        <v>261.88</v>
      </c>
      <c r="N29" s="3">
        <v>261.88</v>
      </c>
      <c r="O29" s="3">
        <v>266.81</v>
      </c>
      <c r="P29" s="3">
        <v>266.81</v>
      </c>
      <c r="Q29" s="3">
        <v>271.77999999999997</v>
      </c>
      <c r="R29" s="3">
        <v>271.77999999999997</v>
      </c>
      <c r="S29" s="3">
        <v>276.76</v>
      </c>
      <c r="T29" s="3">
        <v>415.14</v>
      </c>
      <c r="U29" s="3">
        <v>422.59</v>
      </c>
      <c r="V29" s="3">
        <v>422.59</v>
      </c>
      <c r="W29" s="3">
        <v>430.05</v>
      </c>
      <c r="X29" s="3">
        <v>430.05</v>
      </c>
      <c r="Y29" s="3">
        <v>437.51</v>
      </c>
      <c r="Z29" s="3">
        <v>437.51</v>
      </c>
      <c r="AA29" s="3">
        <v>444.97</v>
      </c>
      <c r="AB29" s="3">
        <v>444.97</v>
      </c>
      <c r="AC29" s="3">
        <v>452.43</v>
      </c>
      <c r="AD29" s="3">
        <v>452.43</v>
      </c>
      <c r="AE29" s="3">
        <v>459.89</v>
      </c>
      <c r="AF29" s="3">
        <v>459.89</v>
      </c>
      <c r="AG29" s="3">
        <v>467.35</v>
      </c>
      <c r="AH29" s="3">
        <v>467.35</v>
      </c>
      <c r="AI29" s="3">
        <v>467.35</v>
      </c>
      <c r="AJ29" s="3">
        <v>467.35</v>
      </c>
      <c r="AK29" s="3">
        <v>467.35</v>
      </c>
      <c r="AL29" s="3">
        <v>467.35</v>
      </c>
      <c r="AM29" s="3">
        <v>467.35</v>
      </c>
      <c r="AN29" s="3">
        <v>467.35</v>
      </c>
      <c r="AO29" s="3">
        <v>467.35</v>
      </c>
      <c r="AP29" s="3">
        <v>467.35</v>
      </c>
      <c r="AQ29" s="3">
        <v>467.35</v>
      </c>
      <c r="AR29" s="3">
        <v>467.35</v>
      </c>
      <c r="AS29" s="3">
        <v>467.35</v>
      </c>
      <c r="AT29" s="3">
        <v>467.35</v>
      </c>
      <c r="AU29" s="3">
        <v>467.35</v>
      </c>
      <c r="AV29" s="3">
        <v>467.35</v>
      </c>
      <c r="AW29" s="3">
        <v>467.35</v>
      </c>
    </row>
    <row r="30" spans="1:49" x14ac:dyDescent="0.2">
      <c r="A30" t="s">
        <v>29</v>
      </c>
      <c r="B30" s="3">
        <v>113.06</v>
      </c>
      <c r="C30" s="3">
        <v>121.29</v>
      </c>
      <c r="D30" s="3">
        <v>121.29</v>
      </c>
      <c r="E30" s="3">
        <v>124.95</v>
      </c>
      <c r="F30" s="3">
        <v>124.95</v>
      </c>
      <c r="G30" s="3">
        <v>128.6</v>
      </c>
      <c r="H30" s="3">
        <v>128.6</v>
      </c>
      <c r="I30" s="3">
        <v>132.27000000000001</v>
      </c>
      <c r="J30" s="3">
        <v>132.27000000000001</v>
      </c>
      <c r="K30" s="3">
        <v>271.99</v>
      </c>
      <c r="L30" s="3">
        <v>276.95999999999998</v>
      </c>
      <c r="M30" s="3">
        <v>284.42</v>
      </c>
      <c r="N30" s="3">
        <v>284.42</v>
      </c>
      <c r="O30" s="3">
        <v>291.88</v>
      </c>
      <c r="P30" s="3">
        <v>291.88</v>
      </c>
      <c r="Q30" s="3">
        <v>299.33999999999997</v>
      </c>
      <c r="R30" s="3">
        <v>299.33999999999997</v>
      </c>
      <c r="S30" s="3">
        <v>306.8</v>
      </c>
      <c r="T30" s="3">
        <v>460.2</v>
      </c>
      <c r="U30" s="3">
        <v>471.39</v>
      </c>
      <c r="V30" s="3">
        <v>471.39</v>
      </c>
      <c r="W30" s="3">
        <v>482.58</v>
      </c>
      <c r="X30" s="3">
        <v>482.58</v>
      </c>
      <c r="Y30" s="3">
        <v>493.77</v>
      </c>
      <c r="Z30" s="3">
        <v>493.77</v>
      </c>
      <c r="AA30" s="3">
        <v>504.95</v>
      </c>
      <c r="AB30" s="3">
        <v>504.95</v>
      </c>
      <c r="AC30" s="3">
        <v>516.14</v>
      </c>
      <c r="AD30" s="3">
        <v>516.14</v>
      </c>
      <c r="AE30" s="3">
        <v>516.14</v>
      </c>
      <c r="AF30" s="3">
        <v>516.14</v>
      </c>
      <c r="AG30" s="3">
        <v>516.14</v>
      </c>
      <c r="AH30" s="3">
        <v>516.14</v>
      </c>
      <c r="AI30" s="3">
        <v>516.14</v>
      </c>
      <c r="AJ30" s="3">
        <v>516.14</v>
      </c>
      <c r="AK30" s="3">
        <v>516.14</v>
      </c>
      <c r="AL30" s="3">
        <v>516.14</v>
      </c>
      <c r="AM30" s="3">
        <v>516.14</v>
      </c>
      <c r="AN30" s="3">
        <v>516.14</v>
      </c>
      <c r="AO30" s="3">
        <v>516.14</v>
      </c>
      <c r="AP30" s="3">
        <v>516.14</v>
      </c>
      <c r="AQ30" s="3">
        <v>516.14</v>
      </c>
      <c r="AR30" s="3">
        <v>516.14</v>
      </c>
      <c r="AS30" s="3">
        <v>516.14</v>
      </c>
      <c r="AT30" s="3">
        <v>516.14</v>
      </c>
      <c r="AU30" s="3">
        <v>516.14</v>
      </c>
      <c r="AV30" s="3">
        <v>516.14</v>
      </c>
      <c r="AW30" s="3">
        <v>516.14</v>
      </c>
    </row>
    <row r="31" spans="1:49" x14ac:dyDescent="0.2">
      <c r="A31" t="s">
        <v>31</v>
      </c>
      <c r="B31" s="3">
        <v>113.06</v>
      </c>
      <c r="C31" s="3">
        <v>121.29</v>
      </c>
      <c r="D31" s="3">
        <v>121.29</v>
      </c>
      <c r="E31" s="3">
        <v>124.95</v>
      </c>
      <c r="F31" s="3">
        <v>124.95</v>
      </c>
      <c r="G31" s="3">
        <v>128.6</v>
      </c>
      <c r="H31" s="3">
        <v>128.6</v>
      </c>
      <c r="I31" s="3">
        <v>146.56</v>
      </c>
      <c r="J31" s="3">
        <v>146.56</v>
      </c>
      <c r="K31" s="3">
        <v>300.58999999999997</v>
      </c>
      <c r="L31" s="3">
        <v>305.56</v>
      </c>
      <c r="M31" s="3">
        <v>313.02</v>
      </c>
      <c r="N31" s="3">
        <v>313.02</v>
      </c>
      <c r="O31" s="3">
        <v>320.48</v>
      </c>
      <c r="P31" s="3">
        <v>320.48</v>
      </c>
      <c r="Q31" s="3">
        <v>327.93</v>
      </c>
      <c r="R31" s="3">
        <v>353.63</v>
      </c>
      <c r="S31" s="3">
        <v>361.09</v>
      </c>
      <c r="T31" s="3">
        <v>541.63</v>
      </c>
      <c r="U31" s="3">
        <v>552.82000000000005</v>
      </c>
      <c r="V31" s="3">
        <v>552.82000000000005</v>
      </c>
      <c r="W31" s="3">
        <v>564.01</v>
      </c>
      <c r="X31" s="3">
        <v>564.01</v>
      </c>
      <c r="Y31" s="3">
        <v>575.19000000000005</v>
      </c>
      <c r="Z31" s="3">
        <v>575.19000000000005</v>
      </c>
      <c r="AA31" s="3">
        <v>586.38</v>
      </c>
      <c r="AB31" s="3">
        <v>586.38</v>
      </c>
      <c r="AC31" s="3">
        <v>597.57000000000005</v>
      </c>
      <c r="AD31" s="3">
        <v>597.57000000000005</v>
      </c>
      <c r="AE31" s="3">
        <v>597.57000000000005</v>
      </c>
      <c r="AF31" s="3">
        <v>597.57000000000005</v>
      </c>
      <c r="AG31" s="3">
        <v>597.57000000000005</v>
      </c>
      <c r="AH31" s="3">
        <v>597.57000000000005</v>
      </c>
      <c r="AI31" s="3">
        <v>597.57000000000005</v>
      </c>
      <c r="AJ31" s="3">
        <v>597.57000000000005</v>
      </c>
      <c r="AK31" s="3">
        <v>597.57000000000005</v>
      </c>
      <c r="AL31" s="3">
        <v>597.57000000000005</v>
      </c>
      <c r="AM31" s="3">
        <v>597.57000000000005</v>
      </c>
      <c r="AN31" s="3">
        <v>597.57000000000005</v>
      </c>
      <c r="AO31" s="3">
        <v>597.57000000000005</v>
      </c>
      <c r="AP31" s="3">
        <v>597.57000000000005</v>
      </c>
      <c r="AQ31" s="3">
        <v>597.57000000000005</v>
      </c>
      <c r="AR31" s="3">
        <v>597.57000000000005</v>
      </c>
      <c r="AS31" s="3">
        <v>597.57000000000005</v>
      </c>
      <c r="AT31" s="3">
        <v>597.57000000000005</v>
      </c>
      <c r="AU31" s="3">
        <v>597.57000000000005</v>
      </c>
      <c r="AV31" s="3">
        <v>597.57000000000005</v>
      </c>
      <c r="AW31" s="3">
        <v>597.57000000000005</v>
      </c>
    </row>
    <row r="32" spans="1:49" x14ac:dyDescent="0.2">
      <c r="A32" t="s">
        <v>32</v>
      </c>
      <c r="B32" s="3">
        <v>121.29</v>
      </c>
      <c r="C32" s="3">
        <v>124.95</v>
      </c>
      <c r="D32" s="3">
        <v>124.95</v>
      </c>
      <c r="E32" s="3">
        <v>128.6</v>
      </c>
      <c r="F32" s="3">
        <v>128.6</v>
      </c>
      <c r="G32" s="3">
        <v>146.56</v>
      </c>
      <c r="H32" s="3">
        <v>146.56</v>
      </c>
      <c r="I32" s="3">
        <v>150.29</v>
      </c>
      <c r="J32" s="3">
        <v>152.78</v>
      </c>
      <c r="K32" s="3">
        <v>313.02</v>
      </c>
      <c r="L32" s="3">
        <v>313.02</v>
      </c>
      <c r="M32" s="3">
        <v>320.48</v>
      </c>
      <c r="N32" s="3">
        <v>320.48</v>
      </c>
      <c r="O32" s="3">
        <v>327.93</v>
      </c>
      <c r="P32" s="3">
        <v>353.63</v>
      </c>
      <c r="Q32" s="3">
        <v>361.09</v>
      </c>
      <c r="R32" s="3">
        <v>361.09</v>
      </c>
      <c r="S32" s="3">
        <v>368.54</v>
      </c>
      <c r="T32" s="3">
        <v>552.82000000000005</v>
      </c>
      <c r="U32" s="3">
        <v>564.01</v>
      </c>
      <c r="V32" s="3">
        <v>564.01</v>
      </c>
      <c r="W32" s="3">
        <v>575.19000000000005</v>
      </c>
      <c r="X32" s="3">
        <v>575.19000000000005</v>
      </c>
      <c r="Y32" s="3">
        <v>586.38</v>
      </c>
      <c r="Z32" s="3">
        <v>586.38</v>
      </c>
      <c r="AA32" s="3">
        <v>597.57000000000005</v>
      </c>
      <c r="AB32" s="3">
        <v>597.57000000000005</v>
      </c>
      <c r="AC32" s="3">
        <v>597.57000000000005</v>
      </c>
      <c r="AD32" s="3">
        <v>597.57000000000005</v>
      </c>
      <c r="AE32" s="3">
        <v>597.57000000000005</v>
      </c>
      <c r="AF32" s="3">
        <v>597.57000000000005</v>
      </c>
      <c r="AG32" s="3">
        <v>597.57000000000005</v>
      </c>
      <c r="AH32" s="3">
        <v>597.57000000000005</v>
      </c>
      <c r="AI32" s="3">
        <v>597.57000000000005</v>
      </c>
      <c r="AJ32" s="3">
        <v>597.57000000000005</v>
      </c>
      <c r="AK32" s="3">
        <v>597.57000000000005</v>
      </c>
      <c r="AL32" s="3">
        <v>597.57000000000005</v>
      </c>
      <c r="AM32" s="3">
        <v>597.57000000000005</v>
      </c>
      <c r="AN32" s="3">
        <v>597.57000000000005</v>
      </c>
      <c r="AO32" s="3">
        <v>597.57000000000005</v>
      </c>
      <c r="AP32" s="3">
        <v>597.57000000000005</v>
      </c>
      <c r="AQ32" s="3">
        <v>597.57000000000005</v>
      </c>
      <c r="AR32" s="3">
        <v>597.57000000000005</v>
      </c>
      <c r="AS32" s="3">
        <v>597.57000000000005</v>
      </c>
      <c r="AT32" s="3">
        <v>597.57000000000005</v>
      </c>
      <c r="AU32" s="3">
        <v>597.57000000000005</v>
      </c>
      <c r="AV32" s="3">
        <v>597.57000000000005</v>
      </c>
      <c r="AW32" s="3">
        <v>597.57000000000005</v>
      </c>
    </row>
    <row r="33" spans="1:49" x14ac:dyDescent="0.2">
      <c r="A33" t="s">
        <v>30</v>
      </c>
      <c r="B33" s="3">
        <v>113.47</v>
      </c>
      <c r="C33" s="3">
        <v>121.09</v>
      </c>
      <c r="D33" s="3">
        <v>121.09</v>
      </c>
      <c r="E33" s="3">
        <v>122.92</v>
      </c>
      <c r="F33" s="3">
        <v>122.92</v>
      </c>
      <c r="G33" s="3">
        <v>124.74</v>
      </c>
      <c r="H33" s="3">
        <v>124.74</v>
      </c>
      <c r="I33" s="3">
        <v>126.57</v>
      </c>
      <c r="J33" s="3">
        <v>126.57</v>
      </c>
      <c r="K33" s="3">
        <v>256.8</v>
      </c>
      <c r="L33" s="3">
        <v>261.68</v>
      </c>
      <c r="M33" s="3">
        <v>266.61</v>
      </c>
      <c r="N33" s="3">
        <v>266.61</v>
      </c>
      <c r="O33" s="3">
        <v>271.58</v>
      </c>
      <c r="P33" s="3">
        <v>271.58</v>
      </c>
      <c r="Q33" s="3">
        <v>276.55</v>
      </c>
      <c r="R33" s="3">
        <v>276.55</v>
      </c>
      <c r="S33" s="3">
        <v>281.52</v>
      </c>
      <c r="T33" s="3">
        <v>422.28</v>
      </c>
      <c r="U33" s="3">
        <v>429.74</v>
      </c>
      <c r="V33" s="3">
        <v>429.74</v>
      </c>
      <c r="W33" s="3">
        <v>437.2</v>
      </c>
      <c r="X33" s="3">
        <v>437.2</v>
      </c>
      <c r="Y33" s="3">
        <v>444.66</v>
      </c>
      <c r="Z33" s="3">
        <v>444.66</v>
      </c>
      <c r="AA33" s="3">
        <v>452.12</v>
      </c>
      <c r="AB33" s="3">
        <v>452.12</v>
      </c>
      <c r="AC33" s="3">
        <v>459.58</v>
      </c>
      <c r="AD33" s="3">
        <v>459.58</v>
      </c>
      <c r="AE33" s="3">
        <v>467.04</v>
      </c>
      <c r="AF33" s="3">
        <v>467.04</v>
      </c>
      <c r="AG33" s="3">
        <v>474.49</v>
      </c>
      <c r="AH33" s="3">
        <v>474.49</v>
      </c>
      <c r="AI33" s="3">
        <v>474.49</v>
      </c>
      <c r="AJ33" s="3">
        <v>474.49</v>
      </c>
      <c r="AK33" s="3">
        <v>474.49</v>
      </c>
      <c r="AL33" s="3">
        <v>474.49</v>
      </c>
      <c r="AM33" s="3">
        <v>474.49</v>
      </c>
      <c r="AN33" s="3">
        <v>474.49</v>
      </c>
      <c r="AO33" s="3">
        <v>474.49</v>
      </c>
      <c r="AP33" s="3">
        <v>474.49</v>
      </c>
      <c r="AQ33" s="3">
        <v>474.49</v>
      </c>
      <c r="AR33" s="3">
        <v>474.49</v>
      </c>
      <c r="AS33" s="3">
        <v>474.49</v>
      </c>
      <c r="AT33" s="3">
        <v>474.49</v>
      </c>
      <c r="AU33" s="3">
        <v>474.49</v>
      </c>
      <c r="AV33" s="3">
        <v>474.49</v>
      </c>
      <c r="AW33" s="3">
        <v>474.49</v>
      </c>
    </row>
    <row r="34" spans="1:49" x14ac:dyDescent="0.2">
      <c r="A34" t="s">
        <v>33</v>
      </c>
      <c r="B34" s="3">
        <v>118.04</v>
      </c>
      <c r="C34" s="3">
        <v>125.96</v>
      </c>
      <c r="D34" s="3">
        <v>125.96</v>
      </c>
      <c r="E34" s="3">
        <v>127.79</v>
      </c>
      <c r="F34" s="3">
        <v>127.79</v>
      </c>
      <c r="G34" s="3">
        <v>130.22999999999999</v>
      </c>
      <c r="H34" s="3">
        <v>130.22999999999999</v>
      </c>
      <c r="I34" s="3">
        <v>135.16999999999999</v>
      </c>
      <c r="J34" s="3">
        <v>135.16999999999999</v>
      </c>
      <c r="K34" s="3">
        <v>280.27999999999997</v>
      </c>
      <c r="L34" s="3">
        <v>285.25</v>
      </c>
      <c r="M34" s="3">
        <v>293.95999999999998</v>
      </c>
      <c r="N34" s="3">
        <v>293.95999999999998</v>
      </c>
      <c r="O34" s="3">
        <v>302.66000000000003</v>
      </c>
      <c r="P34" s="3">
        <v>302.66000000000003</v>
      </c>
      <c r="Q34" s="3">
        <v>311.36</v>
      </c>
      <c r="R34" s="3">
        <v>311.36</v>
      </c>
      <c r="S34" s="3">
        <v>320.06</v>
      </c>
      <c r="T34" s="3">
        <v>480.09</v>
      </c>
      <c r="U34" s="3">
        <v>493.15</v>
      </c>
      <c r="V34" s="3">
        <v>493.15</v>
      </c>
      <c r="W34" s="3">
        <v>506.2</v>
      </c>
      <c r="X34" s="3">
        <v>506.2</v>
      </c>
      <c r="Y34" s="3">
        <v>519.26</v>
      </c>
      <c r="Z34" s="3">
        <v>519.26</v>
      </c>
      <c r="AA34" s="3">
        <v>532.30999999999995</v>
      </c>
      <c r="AB34" s="3">
        <v>532.30999999999995</v>
      </c>
      <c r="AC34" s="3">
        <v>545.36</v>
      </c>
      <c r="AD34" s="3">
        <v>545.36</v>
      </c>
      <c r="AE34" s="3">
        <v>558.41999999999996</v>
      </c>
      <c r="AF34" s="3">
        <v>558.41999999999996</v>
      </c>
      <c r="AG34" s="3">
        <v>558.41999999999996</v>
      </c>
      <c r="AH34" s="3">
        <v>558.41999999999996</v>
      </c>
      <c r="AI34" s="3">
        <v>558.41999999999996</v>
      </c>
      <c r="AJ34" s="3">
        <v>558.41999999999996</v>
      </c>
      <c r="AK34" s="3">
        <v>558.41999999999996</v>
      </c>
      <c r="AL34" s="3">
        <v>558.41999999999996</v>
      </c>
      <c r="AM34" s="3">
        <v>558.41999999999996</v>
      </c>
      <c r="AN34" s="3">
        <v>558.41999999999996</v>
      </c>
      <c r="AO34" s="3">
        <v>558.41999999999996</v>
      </c>
      <c r="AP34" s="3">
        <v>558.41999999999996</v>
      </c>
      <c r="AQ34" s="3">
        <v>558.41999999999996</v>
      </c>
      <c r="AR34" s="3">
        <v>558.41999999999996</v>
      </c>
      <c r="AS34" s="3">
        <v>558.41999999999996</v>
      </c>
      <c r="AT34" s="3">
        <v>558.41999999999996</v>
      </c>
      <c r="AU34" s="3">
        <v>558.41999999999996</v>
      </c>
      <c r="AV34" s="3">
        <v>558.41999999999996</v>
      </c>
      <c r="AW34" s="3">
        <v>558.41999999999996</v>
      </c>
    </row>
    <row r="35" spans="1:49" x14ac:dyDescent="0.2">
      <c r="A35" t="s">
        <v>34</v>
      </c>
      <c r="B35" s="3">
        <v>117.73</v>
      </c>
      <c r="C35" s="3">
        <v>125.35</v>
      </c>
      <c r="D35" s="3">
        <v>125.35</v>
      </c>
      <c r="E35" s="3">
        <v>127.18</v>
      </c>
      <c r="F35" s="3">
        <v>127.18</v>
      </c>
      <c r="G35" s="3">
        <v>129.01</v>
      </c>
      <c r="H35" s="3">
        <v>129.01</v>
      </c>
      <c r="I35" s="3">
        <v>130.84</v>
      </c>
      <c r="J35" s="3">
        <v>130.84</v>
      </c>
      <c r="K35" s="3">
        <v>265.36</v>
      </c>
      <c r="L35" s="3">
        <v>270.33999999999997</v>
      </c>
      <c r="M35" s="3">
        <v>275.31</v>
      </c>
      <c r="N35" s="3">
        <v>275.31</v>
      </c>
      <c r="O35" s="3">
        <v>280.27999999999997</v>
      </c>
      <c r="P35" s="3">
        <v>280.27999999999997</v>
      </c>
      <c r="Q35" s="3">
        <v>285.25</v>
      </c>
      <c r="R35" s="3">
        <v>285.25</v>
      </c>
      <c r="S35" s="3">
        <v>290.23</v>
      </c>
      <c r="T35" s="3">
        <v>435.34</v>
      </c>
      <c r="U35" s="3">
        <v>442.8</v>
      </c>
      <c r="V35" s="3">
        <v>442.8</v>
      </c>
      <c r="W35" s="3">
        <v>450.25</v>
      </c>
      <c r="X35" s="3">
        <v>450.25</v>
      </c>
      <c r="Y35" s="3">
        <v>457.71</v>
      </c>
      <c r="Z35" s="3">
        <v>457.71</v>
      </c>
      <c r="AA35" s="3">
        <v>465.17</v>
      </c>
      <c r="AB35" s="3">
        <v>465.17</v>
      </c>
      <c r="AC35" s="3">
        <v>472.63</v>
      </c>
      <c r="AD35" s="3">
        <v>472.63</v>
      </c>
      <c r="AE35" s="3">
        <v>480.09</v>
      </c>
      <c r="AF35" s="3">
        <v>480.09</v>
      </c>
      <c r="AG35" s="3">
        <v>487.55</v>
      </c>
      <c r="AH35" s="3">
        <v>487.55</v>
      </c>
      <c r="AI35" s="3">
        <v>487.55</v>
      </c>
      <c r="AJ35" s="3">
        <v>487.55</v>
      </c>
      <c r="AK35" s="3">
        <v>487.55</v>
      </c>
      <c r="AL35" s="3">
        <v>487.55</v>
      </c>
      <c r="AM35" s="3">
        <v>487.55</v>
      </c>
      <c r="AN35" s="3">
        <v>487.55</v>
      </c>
      <c r="AO35" s="3">
        <v>487.55</v>
      </c>
      <c r="AP35" s="3">
        <v>487.55</v>
      </c>
      <c r="AQ35" s="3">
        <v>487.55</v>
      </c>
      <c r="AR35" s="3">
        <v>487.55</v>
      </c>
      <c r="AS35" s="3">
        <v>487.55</v>
      </c>
      <c r="AT35" s="3">
        <v>487.55</v>
      </c>
      <c r="AU35" s="3">
        <v>487.55</v>
      </c>
      <c r="AV35" s="3">
        <v>487.55</v>
      </c>
      <c r="AW35" s="3">
        <v>487.55</v>
      </c>
    </row>
    <row r="36" spans="1:49" x14ac:dyDescent="0.2">
      <c r="A36" t="s">
        <v>35</v>
      </c>
      <c r="B36" s="3">
        <v>122</v>
      </c>
      <c r="C36" s="3">
        <v>129.93</v>
      </c>
      <c r="D36" s="3">
        <v>129.93</v>
      </c>
      <c r="E36" s="3">
        <v>131.75</v>
      </c>
      <c r="F36" s="3">
        <v>131.75</v>
      </c>
      <c r="G36" s="3">
        <v>134.22999999999999</v>
      </c>
      <c r="H36" s="3">
        <v>134.22999999999999</v>
      </c>
      <c r="I36" s="3">
        <v>139.21</v>
      </c>
      <c r="J36" s="3">
        <v>139.21</v>
      </c>
      <c r="K36" s="3">
        <v>288.36</v>
      </c>
      <c r="L36" s="3">
        <v>293.33</v>
      </c>
      <c r="M36" s="3">
        <v>302.04000000000002</v>
      </c>
      <c r="N36" s="3">
        <v>302.04000000000002</v>
      </c>
      <c r="O36" s="3">
        <v>310.74</v>
      </c>
      <c r="P36" s="3">
        <v>310.74</v>
      </c>
      <c r="Q36" s="3">
        <v>319.44</v>
      </c>
      <c r="R36" s="3">
        <v>319.44</v>
      </c>
      <c r="S36" s="3">
        <v>328.14</v>
      </c>
      <c r="T36" s="3">
        <v>492.22</v>
      </c>
      <c r="U36" s="3">
        <v>505.27</v>
      </c>
      <c r="V36" s="3">
        <v>505.27</v>
      </c>
      <c r="W36" s="3">
        <v>518.32000000000005</v>
      </c>
      <c r="X36" s="3">
        <v>518.32000000000005</v>
      </c>
      <c r="Y36" s="3">
        <v>531.38</v>
      </c>
      <c r="Z36" s="3">
        <v>531.38</v>
      </c>
      <c r="AA36" s="3">
        <v>544.42999999999995</v>
      </c>
      <c r="AB36" s="3">
        <v>544.42999999999995</v>
      </c>
      <c r="AC36" s="3">
        <v>557.49</v>
      </c>
      <c r="AD36" s="3">
        <v>557.49</v>
      </c>
      <c r="AE36" s="3">
        <v>570.54</v>
      </c>
      <c r="AF36" s="3">
        <v>570.54</v>
      </c>
      <c r="AG36" s="3">
        <v>570.54</v>
      </c>
      <c r="AH36" s="3">
        <v>570.54</v>
      </c>
      <c r="AI36" s="3">
        <v>570.54</v>
      </c>
      <c r="AJ36" s="3">
        <v>570.54</v>
      </c>
      <c r="AK36" s="3">
        <v>570.54</v>
      </c>
      <c r="AL36" s="3">
        <v>570.54</v>
      </c>
      <c r="AM36" s="3">
        <v>570.54</v>
      </c>
      <c r="AN36" s="3">
        <v>570.54</v>
      </c>
      <c r="AO36" s="3">
        <v>570.54</v>
      </c>
      <c r="AP36" s="3">
        <v>570.54</v>
      </c>
      <c r="AQ36" s="3">
        <v>570.54</v>
      </c>
      <c r="AR36" s="3">
        <v>570.54</v>
      </c>
      <c r="AS36" s="3">
        <v>570.54</v>
      </c>
      <c r="AT36" s="3">
        <v>570.54</v>
      </c>
      <c r="AU36" s="3">
        <v>570.54</v>
      </c>
      <c r="AV36" s="3">
        <v>570.54</v>
      </c>
      <c r="AW36" s="3">
        <v>570.54</v>
      </c>
    </row>
    <row r="37" spans="1:49" x14ac:dyDescent="0.2">
      <c r="A37" t="s">
        <v>36</v>
      </c>
      <c r="B37" s="3">
        <v>127.08</v>
      </c>
      <c r="C37" s="3">
        <v>135.37</v>
      </c>
      <c r="D37" s="3">
        <v>135.37</v>
      </c>
      <c r="E37" s="3">
        <v>139.1</v>
      </c>
      <c r="F37" s="3">
        <v>139.1</v>
      </c>
      <c r="G37" s="3">
        <v>142.83000000000001</v>
      </c>
      <c r="H37" s="3">
        <v>142.83000000000001</v>
      </c>
      <c r="I37" s="3">
        <v>146.56</v>
      </c>
      <c r="J37" s="3">
        <v>146.56</v>
      </c>
      <c r="K37" s="3">
        <v>300.58</v>
      </c>
      <c r="L37" s="3">
        <v>305.56</v>
      </c>
      <c r="M37" s="3">
        <v>313.02</v>
      </c>
      <c r="N37" s="3">
        <v>313.02</v>
      </c>
      <c r="O37" s="3">
        <v>320.48</v>
      </c>
      <c r="P37" s="3">
        <v>320.48</v>
      </c>
      <c r="Q37" s="3">
        <v>327.93</v>
      </c>
      <c r="R37" s="3">
        <v>327.93</v>
      </c>
      <c r="S37" s="3">
        <v>335.39</v>
      </c>
      <c r="T37" s="3">
        <v>503.09</v>
      </c>
      <c r="U37" s="3">
        <v>514.28</v>
      </c>
      <c r="V37" s="3">
        <v>514.28</v>
      </c>
      <c r="W37" s="3">
        <v>525.47</v>
      </c>
      <c r="X37" s="3">
        <v>525.47</v>
      </c>
      <c r="Y37" s="3">
        <v>536.65</v>
      </c>
      <c r="Z37" s="3">
        <v>536.65</v>
      </c>
      <c r="AA37" s="3">
        <v>547.84</v>
      </c>
      <c r="AB37" s="3">
        <v>547.84</v>
      </c>
      <c r="AC37" s="3">
        <v>559.03</v>
      </c>
      <c r="AD37" s="3">
        <v>559.03</v>
      </c>
      <c r="AE37" s="3">
        <v>559.03</v>
      </c>
      <c r="AF37" s="3">
        <v>559.03</v>
      </c>
      <c r="AG37" s="3">
        <v>559.03</v>
      </c>
      <c r="AH37" s="3">
        <v>559.03</v>
      </c>
      <c r="AI37" s="3">
        <v>559.03</v>
      </c>
      <c r="AJ37" s="3">
        <v>559.03</v>
      </c>
      <c r="AK37" s="3">
        <v>559.03</v>
      </c>
      <c r="AL37" s="3">
        <v>559.03</v>
      </c>
      <c r="AM37" s="3">
        <v>559.03</v>
      </c>
      <c r="AN37" s="3">
        <v>559.03</v>
      </c>
      <c r="AO37" s="3">
        <v>559.03</v>
      </c>
      <c r="AP37" s="3">
        <v>559.03</v>
      </c>
      <c r="AQ37" s="3">
        <v>559.03</v>
      </c>
      <c r="AR37" s="3">
        <v>559.03</v>
      </c>
      <c r="AS37" s="3">
        <v>559.03</v>
      </c>
      <c r="AT37" s="3">
        <v>559.03</v>
      </c>
      <c r="AU37" s="3">
        <v>559.03</v>
      </c>
      <c r="AV37" s="3">
        <v>559.03</v>
      </c>
      <c r="AW37" s="3">
        <v>559.03</v>
      </c>
    </row>
    <row r="38" spans="1:49" x14ac:dyDescent="0.2">
      <c r="A38" t="s">
        <v>37</v>
      </c>
      <c r="B38" s="3">
        <v>127.08</v>
      </c>
      <c r="C38" s="3">
        <v>135.37</v>
      </c>
      <c r="D38" s="3">
        <v>135.37</v>
      </c>
      <c r="E38" s="3">
        <v>139.1</v>
      </c>
      <c r="F38" s="3">
        <v>139.1</v>
      </c>
      <c r="G38" s="3">
        <v>142.83000000000001</v>
      </c>
      <c r="H38" s="3">
        <v>142.83000000000001</v>
      </c>
      <c r="I38" s="3">
        <v>159.41</v>
      </c>
      <c r="J38" s="3">
        <v>159.41</v>
      </c>
      <c r="K38" s="3">
        <v>326.27999999999997</v>
      </c>
      <c r="L38" s="3">
        <v>331.25</v>
      </c>
      <c r="M38" s="3">
        <v>338.71</v>
      </c>
      <c r="N38" s="3">
        <v>338.71</v>
      </c>
      <c r="O38" s="3">
        <v>346.17</v>
      </c>
      <c r="P38" s="3">
        <v>346.17</v>
      </c>
      <c r="Q38" s="3">
        <v>353.63</v>
      </c>
      <c r="R38" s="3">
        <v>353.63</v>
      </c>
      <c r="S38" s="3">
        <v>361.09</v>
      </c>
      <c r="T38" s="3">
        <v>541.63</v>
      </c>
      <c r="U38" s="3">
        <v>552.82000000000005</v>
      </c>
      <c r="V38" s="3">
        <v>552.82000000000005</v>
      </c>
      <c r="W38" s="3">
        <v>564.01</v>
      </c>
      <c r="X38" s="3">
        <v>564.01</v>
      </c>
      <c r="Y38" s="3">
        <v>575.19000000000005</v>
      </c>
      <c r="Z38" s="3">
        <v>575.19000000000005</v>
      </c>
      <c r="AA38" s="3">
        <v>586.38</v>
      </c>
      <c r="AB38" s="3">
        <v>586.38</v>
      </c>
      <c r="AC38" s="3">
        <v>597.57000000000005</v>
      </c>
      <c r="AD38" s="3">
        <v>597.57000000000005</v>
      </c>
      <c r="AE38" s="3">
        <v>597.57000000000005</v>
      </c>
      <c r="AF38" s="3">
        <v>597.57000000000005</v>
      </c>
      <c r="AG38" s="3">
        <v>597.57000000000005</v>
      </c>
      <c r="AH38" s="3">
        <v>597.57000000000005</v>
      </c>
      <c r="AI38" s="3">
        <v>597.57000000000005</v>
      </c>
      <c r="AJ38" s="3">
        <v>597.57000000000005</v>
      </c>
      <c r="AK38" s="3">
        <v>597.57000000000005</v>
      </c>
      <c r="AL38" s="3">
        <v>597.57000000000005</v>
      </c>
      <c r="AM38" s="3">
        <v>597.57000000000005</v>
      </c>
      <c r="AN38" s="3">
        <v>597.57000000000005</v>
      </c>
      <c r="AO38" s="3">
        <v>597.57000000000005</v>
      </c>
      <c r="AP38" s="3">
        <v>597.57000000000005</v>
      </c>
      <c r="AQ38" s="3">
        <v>597.57000000000005</v>
      </c>
      <c r="AR38" s="3">
        <v>597.57000000000005</v>
      </c>
      <c r="AS38" s="3">
        <v>597.57000000000005</v>
      </c>
      <c r="AT38" s="3">
        <v>597.57000000000005</v>
      </c>
      <c r="AU38" s="3">
        <v>597.57000000000005</v>
      </c>
      <c r="AV38" s="3">
        <v>597.57000000000005</v>
      </c>
      <c r="AW38" s="3">
        <v>597.57000000000005</v>
      </c>
    </row>
    <row r="39" spans="1:49" x14ac:dyDescent="0.2">
      <c r="A39" t="s">
        <v>38</v>
      </c>
      <c r="B39" s="3">
        <v>127.18</v>
      </c>
      <c r="C39" s="3">
        <v>133.30000000000001</v>
      </c>
      <c r="D39" s="3">
        <v>133.30000000000001</v>
      </c>
      <c r="E39" s="3">
        <v>135.79</v>
      </c>
      <c r="F39" s="3">
        <v>135.79</v>
      </c>
      <c r="G39" s="3">
        <v>140.76</v>
      </c>
      <c r="H39" s="3">
        <v>140.76</v>
      </c>
      <c r="I39" s="3">
        <v>145.72999999999999</v>
      </c>
      <c r="J39" s="3">
        <v>145.72999999999999</v>
      </c>
      <c r="K39" s="3">
        <v>300.17</v>
      </c>
      <c r="L39" s="3">
        <v>303.89999999999998</v>
      </c>
      <c r="M39" s="3">
        <v>312.60000000000002</v>
      </c>
      <c r="N39" s="3">
        <v>312.60000000000002</v>
      </c>
      <c r="O39" s="3">
        <v>321.31</v>
      </c>
      <c r="P39" s="3">
        <v>321.31</v>
      </c>
      <c r="Q39" s="3">
        <v>330.01</v>
      </c>
      <c r="R39" s="3">
        <v>330.01</v>
      </c>
      <c r="S39" s="3">
        <v>338.71</v>
      </c>
      <c r="T39" s="3">
        <v>508.07</v>
      </c>
      <c r="U39" s="3">
        <v>521.12</v>
      </c>
      <c r="V39" s="3">
        <v>521.12</v>
      </c>
      <c r="W39" s="3">
        <v>534.17999999999995</v>
      </c>
      <c r="X39" s="3">
        <v>534.17999999999995</v>
      </c>
      <c r="Y39" s="3">
        <v>547.23</v>
      </c>
      <c r="Z39" s="3">
        <v>547.23</v>
      </c>
      <c r="AA39" s="3">
        <v>560.28</v>
      </c>
      <c r="AB39" s="3">
        <v>560.28</v>
      </c>
      <c r="AC39" s="3">
        <v>573.34</v>
      </c>
      <c r="AD39" s="3">
        <v>573.34</v>
      </c>
      <c r="AE39" s="3">
        <v>586.39</v>
      </c>
      <c r="AF39" s="3">
        <v>586.39</v>
      </c>
      <c r="AG39" s="3">
        <v>586.39</v>
      </c>
      <c r="AH39" s="3">
        <v>586.39</v>
      </c>
      <c r="AI39" s="3">
        <v>586.39</v>
      </c>
      <c r="AJ39" s="3">
        <v>586.39</v>
      </c>
      <c r="AK39" s="3">
        <v>586.39</v>
      </c>
      <c r="AL39" s="3">
        <v>586.39</v>
      </c>
      <c r="AM39" s="3">
        <v>586.39</v>
      </c>
      <c r="AN39" s="3">
        <v>586.39</v>
      </c>
      <c r="AO39" s="3">
        <v>586.39</v>
      </c>
      <c r="AP39" s="3">
        <v>586.39</v>
      </c>
      <c r="AQ39" s="3">
        <v>586.39</v>
      </c>
      <c r="AR39" s="3">
        <v>586.39</v>
      </c>
      <c r="AS39" s="3">
        <v>586.39</v>
      </c>
      <c r="AT39" s="3">
        <v>586.39</v>
      </c>
      <c r="AU39" s="3">
        <v>586.39</v>
      </c>
      <c r="AV39" s="3">
        <v>586.39</v>
      </c>
      <c r="AW39" s="3">
        <v>586.39</v>
      </c>
    </row>
    <row r="40" spans="1:49" x14ac:dyDescent="0.2">
      <c r="A40" t="s">
        <v>39</v>
      </c>
      <c r="B40" s="3">
        <v>127.18</v>
      </c>
      <c r="C40" s="3">
        <v>135.16999999999999</v>
      </c>
      <c r="D40" s="3">
        <v>135.16999999999999</v>
      </c>
      <c r="E40" s="3">
        <v>137.03</v>
      </c>
      <c r="F40" s="3">
        <v>137.03</v>
      </c>
      <c r="G40" s="3">
        <v>139.52000000000001</v>
      </c>
      <c r="H40" s="3">
        <v>139.52000000000001</v>
      </c>
      <c r="I40" s="3">
        <v>144.49</v>
      </c>
      <c r="J40" s="3">
        <v>144.49</v>
      </c>
      <c r="K40" s="3">
        <v>298.93</v>
      </c>
      <c r="L40" s="3">
        <v>303.89999999999998</v>
      </c>
      <c r="M40" s="3">
        <v>312.60000000000002</v>
      </c>
      <c r="N40" s="3">
        <v>312.60000000000002</v>
      </c>
      <c r="O40" s="3">
        <v>321.31</v>
      </c>
      <c r="P40" s="3">
        <v>321.31</v>
      </c>
      <c r="Q40" s="3">
        <v>330.01</v>
      </c>
      <c r="R40" s="3">
        <v>330.01</v>
      </c>
      <c r="S40" s="3">
        <v>338.71</v>
      </c>
      <c r="T40" s="3">
        <v>508.07</v>
      </c>
      <c r="U40" s="3">
        <v>521.12</v>
      </c>
      <c r="V40" s="3">
        <v>521.12</v>
      </c>
      <c r="W40" s="3">
        <v>534.16999999999996</v>
      </c>
      <c r="X40" s="3">
        <v>534.16999999999996</v>
      </c>
      <c r="Y40" s="3">
        <v>547.23</v>
      </c>
      <c r="Z40" s="3">
        <v>547.23</v>
      </c>
      <c r="AA40" s="3">
        <v>560.28</v>
      </c>
      <c r="AB40" s="3">
        <v>560.28</v>
      </c>
      <c r="AC40" s="3">
        <v>573.33000000000004</v>
      </c>
      <c r="AD40" s="3">
        <v>573.33000000000004</v>
      </c>
      <c r="AE40" s="3">
        <v>586.39</v>
      </c>
      <c r="AF40" s="3">
        <v>586.39</v>
      </c>
      <c r="AG40" s="3">
        <v>599.44000000000005</v>
      </c>
      <c r="AH40" s="3">
        <v>599.44000000000005</v>
      </c>
      <c r="AI40" s="3">
        <v>599.44000000000005</v>
      </c>
      <c r="AJ40" s="3">
        <v>599.44000000000005</v>
      </c>
      <c r="AK40" s="3">
        <v>599.44000000000005</v>
      </c>
      <c r="AL40" s="3">
        <v>599.44000000000005</v>
      </c>
      <c r="AM40" s="3">
        <v>599.44000000000005</v>
      </c>
      <c r="AN40" s="3">
        <v>599.44000000000005</v>
      </c>
      <c r="AO40" s="3">
        <v>599.44000000000005</v>
      </c>
      <c r="AP40" s="3">
        <v>599.44000000000005</v>
      </c>
      <c r="AQ40" s="3">
        <v>599.44000000000005</v>
      </c>
      <c r="AR40" s="3">
        <v>599.44000000000005</v>
      </c>
      <c r="AS40" s="3">
        <v>599.44000000000005</v>
      </c>
      <c r="AT40" s="3">
        <v>599.44000000000005</v>
      </c>
      <c r="AU40" s="3">
        <v>599.44000000000005</v>
      </c>
      <c r="AV40" s="3">
        <v>599.44000000000005</v>
      </c>
      <c r="AW40" s="3">
        <v>599.44000000000005</v>
      </c>
    </row>
    <row r="41" spans="1:49" x14ac:dyDescent="0.2">
      <c r="A41" t="s">
        <v>40</v>
      </c>
      <c r="B41" s="3">
        <v>133.41</v>
      </c>
      <c r="C41" s="3">
        <v>140.25</v>
      </c>
      <c r="D41" s="3">
        <v>140.25</v>
      </c>
      <c r="E41" s="3">
        <v>145.22</v>
      </c>
      <c r="F41" s="3">
        <v>145.22</v>
      </c>
      <c r="G41" s="3">
        <v>150.19</v>
      </c>
      <c r="H41" s="3">
        <v>150.19</v>
      </c>
      <c r="I41" s="3">
        <v>155.16</v>
      </c>
      <c r="J41" s="3">
        <v>155.16</v>
      </c>
      <c r="K41" s="3">
        <v>320.27</v>
      </c>
      <c r="L41" s="3">
        <v>325.25</v>
      </c>
      <c r="M41" s="3">
        <v>335.19</v>
      </c>
      <c r="N41" s="3">
        <v>335.19</v>
      </c>
      <c r="O41" s="3">
        <v>345.14</v>
      </c>
      <c r="P41" s="3">
        <v>345.14</v>
      </c>
      <c r="Q41" s="3">
        <v>355.08</v>
      </c>
      <c r="R41" s="3">
        <v>355.08</v>
      </c>
      <c r="S41" s="3">
        <v>365.03</v>
      </c>
      <c r="T41" s="3">
        <v>547.54</v>
      </c>
      <c r="U41" s="3">
        <v>562.46</v>
      </c>
      <c r="V41" s="3">
        <v>562.46</v>
      </c>
      <c r="W41" s="3">
        <v>577.38</v>
      </c>
      <c r="X41" s="3">
        <v>577.38</v>
      </c>
      <c r="Y41" s="3">
        <v>592.29999999999995</v>
      </c>
      <c r="Z41" s="3">
        <v>592.29999999999995</v>
      </c>
      <c r="AA41" s="3">
        <v>607.22</v>
      </c>
      <c r="AB41" s="3">
        <v>607.22</v>
      </c>
      <c r="AC41" s="3">
        <v>622.14</v>
      </c>
      <c r="AD41" s="3">
        <v>622.14</v>
      </c>
      <c r="AE41" s="3">
        <v>622.14</v>
      </c>
      <c r="AF41" s="3">
        <v>622.14</v>
      </c>
      <c r="AG41" s="3">
        <v>622.14</v>
      </c>
      <c r="AH41" s="3">
        <v>622.14</v>
      </c>
      <c r="AI41" s="3">
        <v>622.14</v>
      </c>
      <c r="AJ41" s="3">
        <v>622.14</v>
      </c>
      <c r="AK41" s="3">
        <v>622.14</v>
      </c>
      <c r="AL41" s="3">
        <v>622.14</v>
      </c>
      <c r="AM41" s="3">
        <v>622.14</v>
      </c>
      <c r="AN41" s="3">
        <v>622.14</v>
      </c>
      <c r="AO41" s="3">
        <v>622.14</v>
      </c>
      <c r="AP41" s="3">
        <v>622.14</v>
      </c>
      <c r="AQ41" s="3">
        <v>622.14</v>
      </c>
      <c r="AR41" s="3">
        <v>622.14</v>
      </c>
      <c r="AS41" s="3">
        <v>622.14</v>
      </c>
      <c r="AT41" s="3">
        <v>622.14</v>
      </c>
      <c r="AU41" s="3">
        <v>622.14</v>
      </c>
      <c r="AV41" s="3">
        <v>622.14</v>
      </c>
      <c r="AW41" s="3">
        <v>622.14</v>
      </c>
    </row>
    <row r="42" spans="1:49" x14ac:dyDescent="0.2">
      <c r="A42" t="s">
        <v>41</v>
      </c>
      <c r="B42" s="3">
        <v>132.06</v>
      </c>
      <c r="C42" s="3">
        <v>140.13999999999999</v>
      </c>
      <c r="D42" s="3">
        <v>140.13999999999999</v>
      </c>
      <c r="E42" s="3">
        <v>142.01</v>
      </c>
      <c r="F42" s="3">
        <v>142.01</v>
      </c>
      <c r="G42" s="3">
        <v>144.49</v>
      </c>
      <c r="H42" s="3">
        <v>144.49</v>
      </c>
      <c r="I42" s="3">
        <v>149.46</v>
      </c>
      <c r="J42" s="3">
        <v>149.46</v>
      </c>
      <c r="K42" s="3">
        <v>308.88</v>
      </c>
      <c r="L42" s="3">
        <v>313.85000000000002</v>
      </c>
      <c r="M42" s="3">
        <v>322.55</v>
      </c>
      <c r="N42" s="3">
        <v>322.55</v>
      </c>
      <c r="O42" s="3">
        <v>331.25</v>
      </c>
      <c r="P42" s="3">
        <v>331.25</v>
      </c>
      <c r="Q42" s="3">
        <v>339.96</v>
      </c>
      <c r="R42" s="3">
        <v>339.96</v>
      </c>
      <c r="S42" s="3">
        <v>348.66</v>
      </c>
      <c r="T42" s="3">
        <v>522.99</v>
      </c>
      <c r="U42" s="3">
        <v>536.04</v>
      </c>
      <c r="V42" s="3">
        <v>536.04</v>
      </c>
      <c r="W42" s="3">
        <v>549.09</v>
      </c>
      <c r="X42" s="3">
        <v>549.09</v>
      </c>
      <c r="Y42" s="3">
        <v>562.15</v>
      </c>
      <c r="Z42" s="3">
        <v>562.15</v>
      </c>
      <c r="AA42" s="3">
        <v>575.20000000000005</v>
      </c>
      <c r="AB42" s="3">
        <v>575.20000000000005</v>
      </c>
      <c r="AC42" s="3">
        <v>588.25</v>
      </c>
      <c r="AD42" s="3">
        <v>588.25</v>
      </c>
      <c r="AE42" s="3">
        <v>601.30999999999995</v>
      </c>
      <c r="AF42" s="3">
        <v>601.30999999999995</v>
      </c>
      <c r="AG42" s="3">
        <v>614.36</v>
      </c>
      <c r="AH42" s="3">
        <v>614.36</v>
      </c>
      <c r="AI42" s="3">
        <v>614.36</v>
      </c>
      <c r="AJ42" s="3">
        <v>614.36</v>
      </c>
      <c r="AK42" s="3">
        <v>614.36</v>
      </c>
      <c r="AL42" s="3">
        <v>614.36</v>
      </c>
      <c r="AM42" s="3">
        <v>614.36</v>
      </c>
      <c r="AN42" s="3">
        <v>614.36</v>
      </c>
      <c r="AO42" s="3">
        <v>614.36</v>
      </c>
      <c r="AP42" s="3">
        <v>614.36</v>
      </c>
      <c r="AQ42" s="3">
        <v>614.36</v>
      </c>
      <c r="AR42" s="3">
        <v>614.36</v>
      </c>
      <c r="AS42" s="3">
        <v>614.36</v>
      </c>
      <c r="AT42" s="3">
        <v>614.36</v>
      </c>
      <c r="AU42" s="3">
        <v>614.36</v>
      </c>
      <c r="AV42" s="3">
        <v>614.36</v>
      </c>
      <c r="AW42" s="3">
        <v>614.36</v>
      </c>
    </row>
    <row r="43" spans="1:49" x14ac:dyDescent="0.2">
      <c r="A43" t="s">
        <v>42</v>
      </c>
      <c r="B43" s="3">
        <v>131.44999999999999</v>
      </c>
      <c r="C43" s="3">
        <v>139.21</v>
      </c>
      <c r="D43" s="3">
        <v>139.21</v>
      </c>
      <c r="E43" s="3">
        <v>141.07</v>
      </c>
      <c r="F43" s="3">
        <v>141.07</v>
      </c>
      <c r="G43" s="3">
        <v>142.94</v>
      </c>
      <c r="H43" s="3">
        <v>142.94</v>
      </c>
      <c r="I43" s="3">
        <v>144.80000000000001</v>
      </c>
      <c r="J43" s="3">
        <v>144.80000000000001</v>
      </c>
      <c r="K43" s="3">
        <v>293.33999999999997</v>
      </c>
      <c r="L43" s="3">
        <v>298.31</v>
      </c>
      <c r="M43" s="3">
        <v>303.27999999999997</v>
      </c>
      <c r="N43" s="3">
        <v>303.27999999999997</v>
      </c>
      <c r="O43" s="3">
        <v>308.25</v>
      </c>
      <c r="P43" s="3">
        <v>308.25</v>
      </c>
      <c r="Q43" s="3">
        <v>313.23</v>
      </c>
      <c r="R43" s="3">
        <v>313.23</v>
      </c>
      <c r="S43" s="3">
        <v>318.2</v>
      </c>
      <c r="T43" s="3">
        <v>477.3</v>
      </c>
      <c r="U43" s="3">
        <v>484.76</v>
      </c>
      <c r="V43" s="3">
        <v>484.76</v>
      </c>
      <c r="W43" s="3">
        <v>492.21</v>
      </c>
      <c r="X43" s="3">
        <v>492.21</v>
      </c>
      <c r="Y43" s="3">
        <v>499.67</v>
      </c>
      <c r="Z43" s="3">
        <v>499.67</v>
      </c>
      <c r="AA43" s="3">
        <v>507.13</v>
      </c>
      <c r="AB43" s="3">
        <v>507.13</v>
      </c>
      <c r="AC43" s="3">
        <v>514.59</v>
      </c>
      <c r="AD43" s="3">
        <v>514.59</v>
      </c>
      <c r="AE43" s="3">
        <v>522.04999999999995</v>
      </c>
      <c r="AF43" s="3">
        <v>522.04999999999995</v>
      </c>
      <c r="AG43" s="3">
        <v>529.51</v>
      </c>
      <c r="AH43" s="3">
        <v>529.51</v>
      </c>
      <c r="AI43" s="3">
        <v>529.51</v>
      </c>
      <c r="AJ43" s="3">
        <v>529.51</v>
      </c>
      <c r="AK43" s="3">
        <v>529.51</v>
      </c>
      <c r="AL43" s="3">
        <v>529.51</v>
      </c>
      <c r="AM43" s="3">
        <v>529.51</v>
      </c>
      <c r="AN43" s="3">
        <v>529.51</v>
      </c>
      <c r="AO43" s="3">
        <v>529.51</v>
      </c>
      <c r="AP43" s="3">
        <v>529.51</v>
      </c>
      <c r="AQ43" s="3">
        <v>529.51</v>
      </c>
      <c r="AR43" s="3">
        <v>529.51</v>
      </c>
      <c r="AS43" s="3">
        <v>529.51</v>
      </c>
      <c r="AT43" s="3">
        <v>529.51</v>
      </c>
      <c r="AU43" s="3">
        <v>529.51</v>
      </c>
      <c r="AV43" s="3">
        <v>529.51</v>
      </c>
      <c r="AW43" s="3">
        <v>529.51</v>
      </c>
    </row>
    <row r="44" spans="1:49" x14ac:dyDescent="0.2">
      <c r="A44" t="s">
        <v>43</v>
      </c>
      <c r="B44" s="3">
        <v>139.83000000000001</v>
      </c>
      <c r="C44" s="3">
        <v>148.22</v>
      </c>
      <c r="D44" s="3">
        <v>148.22</v>
      </c>
      <c r="E44" s="3">
        <v>151.94999999999999</v>
      </c>
      <c r="F44" s="3">
        <v>151.94999999999999</v>
      </c>
      <c r="G44" s="3">
        <v>155.68</v>
      </c>
      <c r="H44" s="3">
        <v>155.68</v>
      </c>
      <c r="I44" s="3">
        <v>159.41</v>
      </c>
      <c r="J44" s="3">
        <v>159.41</v>
      </c>
      <c r="K44" s="3">
        <v>326.27999999999997</v>
      </c>
      <c r="L44" s="3">
        <v>331.25</v>
      </c>
      <c r="M44" s="3">
        <v>338.71</v>
      </c>
      <c r="N44" s="3">
        <v>338.71</v>
      </c>
      <c r="O44" s="3">
        <v>346.17</v>
      </c>
      <c r="P44" s="3">
        <v>346.17</v>
      </c>
      <c r="Q44" s="3">
        <v>353.63</v>
      </c>
      <c r="R44" s="3">
        <v>353.63</v>
      </c>
      <c r="S44" s="3">
        <v>361.09</v>
      </c>
      <c r="T44" s="3">
        <v>541.63</v>
      </c>
      <c r="U44" s="3">
        <v>552.82000000000005</v>
      </c>
      <c r="V44" s="3">
        <v>552.82000000000005</v>
      </c>
      <c r="W44" s="3">
        <v>564.01</v>
      </c>
      <c r="X44" s="3">
        <v>564.01</v>
      </c>
      <c r="Y44" s="3">
        <v>575.19000000000005</v>
      </c>
      <c r="Z44" s="3">
        <v>575.19000000000005</v>
      </c>
      <c r="AA44" s="3">
        <v>586.38</v>
      </c>
      <c r="AB44" s="3">
        <v>586.38</v>
      </c>
      <c r="AC44" s="3">
        <v>597.57000000000005</v>
      </c>
      <c r="AD44" s="3">
        <v>597.57000000000005</v>
      </c>
      <c r="AE44" s="3">
        <v>597.57000000000005</v>
      </c>
      <c r="AF44" s="3">
        <v>597.57000000000005</v>
      </c>
      <c r="AG44" s="3">
        <v>597.57000000000005</v>
      </c>
      <c r="AH44" s="3">
        <v>597.57000000000005</v>
      </c>
      <c r="AI44" s="3">
        <v>597.57000000000005</v>
      </c>
      <c r="AJ44" s="3">
        <v>597.57000000000005</v>
      </c>
      <c r="AK44" s="3">
        <v>597.57000000000005</v>
      </c>
      <c r="AL44" s="3">
        <v>597.57000000000005</v>
      </c>
      <c r="AM44" s="3">
        <v>597.57000000000005</v>
      </c>
      <c r="AN44" s="3">
        <v>597.57000000000005</v>
      </c>
      <c r="AO44" s="3">
        <v>597.57000000000005</v>
      </c>
      <c r="AP44" s="3">
        <v>597.57000000000005</v>
      </c>
      <c r="AQ44" s="3">
        <v>597.57000000000005</v>
      </c>
      <c r="AR44" s="3">
        <v>597.57000000000005</v>
      </c>
      <c r="AS44" s="3">
        <v>597.57000000000005</v>
      </c>
      <c r="AT44" s="3">
        <v>597.57000000000005</v>
      </c>
      <c r="AU44" s="3">
        <v>597.57000000000005</v>
      </c>
      <c r="AV44" s="3">
        <v>597.57000000000005</v>
      </c>
      <c r="AW44" s="3">
        <v>597.57000000000005</v>
      </c>
    </row>
    <row r="45" spans="1:49" x14ac:dyDescent="0.2">
      <c r="A45" s="1" t="s">
        <v>44</v>
      </c>
      <c r="B45" s="3">
        <v>144.80000000000001</v>
      </c>
      <c r="C45" s="3">
        <v>150.08000000000001</v>
      </c>
      <c r="D45" s="3">
        <v>150.08000000000001</v>
      </c>
      <c r="E45" s="3">
        <v>153.81</v>
      </c>
      <c r="F45" s="3">
        <v>153.81</v>
      </c>
      <c r="G45" s="3">
        <v>157.54</v>
      </c>
      <c r="H45" s="3">
        <v>157.54</v>
      </c>
      <c r="I45" s="3">
        <v>161.27000000000001</v>
      </c>
      <c r="J45" s="3">
        <v>161.27000000000001</v>
      </c>
      <c r="K45" s="3">
        <v>330</v>
      </c>
      <c r="L45" s="3">
        <v>334.98</v>
      </c>
      <c r="M45" s="3">
        <v>342.44</v>
      </c>
      <c r="N45" s="3">
        <v>342.44</v>
      </c>
      <c r="O45" s="3">
        <v>349.9</v>
      </c>
      <c r="P45" s="3">
        <v>349.9</v>
      </c>
      <c r="Q45" s="3">
        <v>358.33</v>
      </c>
      <c r="R45" s="3">
        <v>358.33</v>
      </c>
      <c r="S45" s="3">
        <v>366.77</v>
      </c>
      <c r="T45" s="3">
        <v>550.15</v>
      </c>
      <c r="U45" s="3">
        <v>562.80999999999995</v>
      </c>
      <c r="V45" s="3">
        <v>562.80999999999995</v>
      </c>
      <c r="W45" s="3">
        <v>575.46</v>
      </c>
      <c r="X45" s="3">
        <v>575.46</v>
      </c>
      <c r="Y45" s="3">
        <v>588.12</v>
      </c>
      <c r="Z45" s="3">
        <v>588.12</v>
      </c>
      <c r="AA45" s="3">
        <v>600.77</v>
      </c>
      <c r="AB45" s="3">
        <v>600.77</v>
      </c>
      <c r="AC45" s="3">
        <v>613.42999999999995</v>
      </c>
      <c r="AD45" s="3">
        <v>613.42999999999995</v>
      </c>
      <c r="AE45" s="3">
        <v>613.42999999999995</v>
      </c>
      <c r="AF45" s="3">
        <v>613.42999999999995</v>
      </c>
      <c r="AG45" s="3">
        <v>613.42999999999995</v>
      </c>
      <c r="AH45" s="3">
        <v>613.42999999999995</v>
      </c>
      <c r="AI45" s="3">
        <v>613.42999999999995</v>
      </c>
      <c r="AJ45" s="3">
        <v>613.42999999999995</v>
      </c>
      <c r="AK45" s="3">
        <v>613.42999999999995</v>
      </c>
      <c r="AL45" s="3">
        <v>613.42999999999995</v>
      </c>
      <c r="AM45" s="3">
        <v>613.42999999999995</v>
      </c>
      <c r="AN45" s="3">
        <v>613.42999999999995</v>
      </c>
      <c r="AO45" s="3">
        <v>613.42999999999995</v>
      </c>
      <c r="AP45" s="3">
        <v>613.42999999999995</v>
      </c>
      <c r="AQ45" s="3">
        <v>613.42999999999995</v>
      </c>
      <c r="AR45" s="3">
        <v>613.42999999999995</v>
      </c>
      <c r="AS45" s="3">
        <v>613.42999999999995</v>
      </c>
      <c r="AT45" s="3">
        <v>613.42999999999995</v>
      </c>
      <c r="AU45" s="3">
        <v>613.42999999999995</v>
      </c>
      <c r="AV45" s="3">
        <v>613.42999999999995</v>
      </c>
      <c r="AW45" s="3">
        <v>613.42999999999995</v>
      </c>
    </row>
    <row r="46" spans="1:49" x14ac:dyDescent="0.2">
      <c r="A46" t="s">
        <v>45</v>
      </c>
      <c r="B46" s="3">
        <v>145.78</v>
      </c>
      <c r="C46" s="3">
        <v>151.55000000000001</v>
      </c>
      <c r="D46" s="3">
        <v>151.55000000000001</v>
      </c>
      <c r="E46" s="3">
        <v>155.77000000000001</v>
      </c>
      <c r="F46" s="3">
        <v>155.77000000000001</v>
      </c>
      <c r="G46" s="3">
        <v>159.99</v>
      </c>
      <c r="H46" s="3">
        <v>159.99</v>
      </c>
      <c r="I46" s="3">
        <v>164.21</v>
      </c>
      <c r="J46" s="3">
        <v>164.21</v>
      </c>
      <c r="K46" s="3">
        <v>336.85</v>
      </c>
      <c r="L46" s="3">
        <v>341.82</v>
      </c>
      <c r="M46" s="3">
        <v>350.26</v>
      </c>
      <c r="N46" s="3">
        <v>350.26</v>
      </c>
      <c r="O46" s="3">
        <v>358.7</v>
      </c>
      <c r="P46" s="3">
        <v>358.7</v>
      </c>
      <c r="Q46" s="3">
        <v>367.13</v>
      </c>
      <c r="R46" s="3">
        <v>367.13</v>
      </c>
      <c r="S46" s="3">
        <v>375.57</v>
      </c>
      <c r="T46" s="3">
        <v>563.36</v>
      </c>
      <c r="U46" s="3">
        <v>576.01</v>
      </c>
      <c r="V46" s="3">
        <v>576.01</v>
      </c>
      <c r="W46" s="3">
        <v>588.66999999999996</v>
      </c>
      <c r="X46" s="3">
        <v>588.66999999999996</v>
      </c>
      <c r="Y46" s="3">
        <v>601.32000000000005</v>
      </c>
      <c r="Z46" s="3">
        <v>601.32000000000005</v>
      </c>
      <c r="AA46" s="3">
        <v>613.98</v>
      </c>
      <c r="AB46" s="3">
        <v>613.98</v>
      </c>
      <c r="AC46" s="3">
        <v>626.63</v>
      </c>
      <c r="AD46" s="3">
        <v>626.63</v>
      </c>
      <c r="AE46" s="3">
        <v>626.63</v>
      </c>
      <c r="AF46" s="3">
        <v>626.63</v>
      </c>
      <c r="AG46" s="3">
        <v>626.63</v>
      </c>
      <c r="AH46" s="3">
        <v>626.63</v>
      </c>
      <c r="AI46" s="3">
        <v>626.63</v>
      </c>
      <c r="AJ46" s="3">
        <v>626.63</v>
      </c>
      <c r="AK46" s="3">
        <v>626.63</v>
      </c>
      <c r="AL46" s="3">
        <v>626.63</v>
      </c>
      <c r="AM46" s="3">
        <v>626.63</v>
      </c>
      <c r="AN46" s="3">
        <v>626.63</v>
      </c>
      <c r="AO46" s="3">
        <v>626.63</v>
      </c>
      <c r="AP46" s="3">
        <v>626.63</v>
      </c>
      <c r="AQ46" s="3">
        <v>626.63</v>
      </c>
      <c r="AR46" s="3">
        <v>626.63</v>
      </c>
      <c r="AS46" s="3">
        <v>626.63</v>
      </c>
      <c r="AT46" s="3">
        <v>626.63</v>
      </c>
      <c r="AU46" s="3">
        <v>626.63</v>
      </c>
      <c r="AV46" s="3">
        <v>626.63</v>
      </c>
      <c r="AW46" s="3">
        <v>626.63</v>
      </c>
    </row>
    <row r="47" spans="1:49" x14ac:dyDescent="0.2">
      <c r="A47" t="s">
        <v>46</v>
      </c>
      <c r="B47" s="3">
        <v>146.97999999999999</v>
      </c>
      <c r="C47" s="3">
        <v>152.26</v>
      </c>
      <c r="D47" s="3">
        <v>152.26</v>
      </c>
      <c r="E47" s="3">
        <v>157.22999999999999</v>
      </c>
      <c r="F47" s="3">
        <v>157.22999999999999</v>
      </c>
      <c r="G47" s="3">
        <v>162.21</v>
      </c>
      <c r="H47" s="3">
        <v>162.21</v>
      </c>
      <c r="I47" s="3">
        <v>167.18</v>
      </c>
      <c r="J47" s="3">
        <v>167.18</v>
      </c>
      <c r="K47" s="3">
        <v>344.3</v>
      </c>
      <c r="L47" s="3">
        <v>349.28</v>
      </c>
      <c r="M47" s="3">
        <v>359.22</v>
      </c>
      <c r="N47" s="3">
        <v>359.22</v>
      </c>
      <c r="O47" s="3">
        <v>369.17</v>
      </c>
      <c r="P47" s="3">
        <v>369.17</v>
      </c>
      <c r="Q47" s="3">
        <v>379.11</v>
      </c>
      <c r="R47" s="3">
        <v>379.11</v>
      </c>
      <c r="S47" s="3">
        <v>389.06</v>
      </c>
      <c r="T47" s="3">
        <v>583.59</v>
      </c>
      <c r="U47" s="3">
        <v>598.51</v>
      </c>
      <c r="V47" s="3">
        <v>598.51</v>
      </c>
      <c r="W47" s="3">
        <v>613.42999999999995</v>
      </c>
      <c r="X47" s="3">
        <v>613.42999999999995</v>
      </c>
      <c r="Y47" s="3">
        <v>628.35</v>
      </c>
      <c r="Z47" s="3">
        <v>628.35</v>
      </c>
      <c r="AA47" s="3">
        <v>643.26</v>
      </c>
      <c r="AB47" s="3">
        <v>643.26</v>
      </c>
      <c r="AC47" s="3">
        <v>658.18</v>
      </c>
      <c r="AD47" s="3">
        <v>658.18</v>
      </c>
      <c r="AE47" s="3">
        <v>658.18</v>
      </c>
      <c r="AF47" s="3">
        <v>658.18</v>
      </c>
      <c r="AG47" s="3">
        <v>658.18</v>
      </c>
      <c r="AH47" s="3">
        <v>658.18</v>
      </c>
      <c r="AI47" s="3">
        <v>658.18</v>
      </c>
      <c r="AJ47" s="3">
        <v>658.18</v>
      </c>
      <c r="AK47" s="3">
        <v>658.18</v>
      </c>
      <c r="AL47" s="3">
        <v>658.18</v>
      </c>
      <c r="AM47" s="3">
        <v>658.18</v>
      </c>
      <c r="AN47" s="3">
        <v>658.18</v>
      </c>
      <c r="AO47" s="3">
        <v>658.18</v>
      </c>
      <c r="AP47" s="3">
        <v>658.18</v>
      </c>
      <c r="AQ47" s="3">
        <v>658.18</v>
      </c>
      <c r="AR47" s="3">
        <v>658.18</v>
      </c>
      <c r="AS47" s="3">
        <v>658.18</v>
      </c>
      <c r="AT47" s="3">
        <v>658.18</v>
      </c>
      <c r="AU47" s="3">
        <v>658.18</v>
      </c>
      <c r="AV47" s="3">
        <v>658.18</v>
      </c>
      <c r="AW47" s="3">
        <v>658.18</v>
      </c>
    </row>
    <row r="48" spans="1:49" x14ac:dyDescent="0.2">
      <c r="A48" t="s">
        <v>47</v>
      </c>
      <c r="B48" s="3">
        <v>152.26</v>
      </c>
      <c r="C48" s="3">
        <v>159.72</v>
      </c>
      <c r="D48" s="3">
        <v>159.72</v>
      </c>
      <c r="E48" s="3">
        <v>166.4</v>
      </c>
      <c r="F48" s="3">
        <v>166.4</v>
      </c>
      <c r="G48" s="3">
        <v>173.09</v>
      </c>
      <c r="H48" s="3">
        <v>173.09</v>
      </c>
      <c r="I48" s="3">
        <v>179.77</v>
      </c>
      <c r="J48" s="3">
        <v>179.77</v>
      </c>
      <c r="K48" s="3">
        <v>372.9</v>
      </c>
      <c r="L48" s="3">
        <v>377.87</v>
      </c>
      <c r="M48" s="3">
        <v>391.24</v>
      </c>
      <c r="N48" s="3">
        <v>391.24</v>
      </c>
      <c r="O48" s="3">
        <v>404.6</v>
      </c>
      <c r="P48" s="3">
        <v>404.6</v>
      </c>
      <c r="Q48" s="3">
        <v>417.97</v>
      </c>
      <c r="R48" s="3">
        <v>417.97</v>
      </c>
      <c r="S48" s="3">
        <v>431.33</v>
      </c>
      <c r="T48" s="3">
        <v>647</v>
      </c>
      <c r="U48" s="3">
        <v>667.04</v>
      </c>
      <c r="V48" s="3">
        <v>667.04</v>
      </c>
      <c r="W48" s="3">
        <v>687.09</v>
      </c>
      <c r="X48" s="3">
        <v>687.09</v>
      </c>
      <c r="Y48" s="3">
        <v>707.14</v>
      </c>
      <c r="Z48" s="3">
        <v>707.14</v>
      </c>
      <c r="AA48" s="3">
        <v>707.14</v>
      </c>
      <c r="AB48" s="3">
        <v>707.14</v>
      </c>
      <c r="AC48" s="3">
        <v>707.14</v>
      </c>
      <c r="AD48" s="3">
        <v>707.14</v>
      </c>
      <c r="AE48" s="3">
        <v>707.14</v>
      </c>
      <c r="AF48" s="3">
        <v>707.14</v>
      </c>
      <c r="AG48" s="3">
        <v>707.14</v>
      </c>
      <c r="AH48" s="3">
        <v>707.14</v>
      </c>
      <c r="AI48" s="3">
        <v>707.14</v>
      </c>
      <c r="AJ48" s="3">
        <v>707.14</v>
      </c>
      <c r="AK48" s="3">
        <v>707.14</v>
      </c>
      <c r="AL48" s="3">
        <v>707.14</v>
      </c>
      <c r="AM48" s="3">
        <v>707.14</v>
      </c>
      <c r="AN48" s="3">
        <v>707.14</v>
      </c>
      <c r="AO48" s="3">
        <v>707.14</v>
      </c>
      <c r="AP48" s="3">
        <v>707.14</v>
      </c>
      <c r="AQ48" s="3">
        <v>707.14</v>
      </c>
      <c r="AR48" s="3">
        <v>707.14</v>
      </c>
      <c r="AS48" s="3">
        <v>707.14</v>
      </c>
      <c r="AT48" s="3">
        <v>707.14</v>
      </c>
      <c r="AU48" s="3">
        <v>707.14</v>
      </c>
      <c r="AV48" s="3">
        <v>707.14</v>
      </c>
      <c r="AW48" s="3">
        <v>707.14</v>
      </c>
    </row>
    <row r="49" spans="1:49" x14ac:dyDescent="0.2">
      <c r="A49" t="s">
        <v>48</v>
      </c>
      <c r="B49" s="3">
        <v>151.63999999999999</v>
      </c>
      <c r="C49" s="3">
        <v>158.47999999999999</v>
      </c>
      <c r="D49" s="3">
        <v>158.47999999999999</v>
      </c>
      <c r="E49" s="3">
        <v>163.44999999999999</v>
      </c>
      <c r="F49" s="3">
        <v>163.44999999999999</v>
      </c>
      <c r="G49" s="3">
        <v>168.42</v>
      </c>
      <c r="H49" s="3">
        <v>168.42</v>
      </c>
      <c r="I49" s="3">
        <v>173.4</v>
      </c>
      <c r="J49" s="3">
        <v>173.4</v>
      </c>
      <c r="K49" s="3">
        <v>356.74</v>
      </c>
      <c r="L49" s="3">
        <v>361.71</v>
      </c>
      <c r="M49" s="3">
        <v>371.66</v>
      </c>
      <c r="N49" s="3">
        <v>371.66</v>
      </c>
      <c r="O49" s="3">
        <v>381.6</v>
      </c>
      <c r="P49" s="3">
        <v>381.6</v>
      </c>
      <c r="Q49" s="3">
        <v>391.55</v>
      </c>
      <c r="R49" s="3">
        <v>391.55</v>
      </c>
      <c r="S49" s="3">
        <v>401.5</v>
      </c>
      <c r="T49" s="3">
        <v>602.25</v>
      </c>
      <c r="U49" s="3">
        <v>617.16</v>
      </c>
      <c r="V49" s="3">
        <v>617.16</v>
      </c>
      <c r="W49" s="3">
        <v>632.08000000000004</v>
      </c>
      <c r="X49" s="3">
        <v>632.08000000000004</v>
      </c>
      <c r="Y49" s="3">
        <v>647</v>
      </c>
      <c r="Z49" s="3">
        <v>647</v>
      </c>
      <c r="AA49" s="3">
        <v>661.92</v>
      </c>
      <c r="AB49" s="3">
        <v>661.92</v>
      </c>
      <c r="AC49" s="3">
        <v>676.84</v>
      </c>
      <c r="AD49" s="3">
        <v>676.84</v>
      </c>
      <c r="AE49" s="3">
        <v>676.84</v>
      </c>
      <c r="AF49" s="3">
        <v>676.84</v>
      </c>
      <c r="AG49" s="3">
        <v>676.84</v>
      </c>
      <c r="AH49" s="3">
        <v>676.84</v>
      </c>
      <c r="AI49" s="3">
        <v>676.84</v>
      </c>
      <c r="AJ49" s="3">
        <v>676.84</v>
      </c>
      <c r="AK49" s="3">
        <v>676.84</v>
      </c>
      <c r="AL49" s="3">
        <v>676.84</v>
      </c>
      <c r="AM49" s="3">
        <v>676.84</v>
      </c>
      <c r="AN49" s="3">
        <v>676.84</v>
      </c>
      <c r="AO49" s="3">
        <v>676.84</v>
      </c>
      <c r="AP49" s="3">
        <v>676.84</v>
      </c>
      <c r="AQ49" s="3">
        <v>676.84</v>
      </c>
      <c r="AR49" s="3">
        <v>676.84</v>
      </c>
      <c r="AS49" s="3">
        <v>676.84</v>
      </c>
      <c r="AT49" s="3">
        <v>676.84</v>
      </c>
      <c r="AU49" s="3">
        <v>676.84</v>
      </c>
      <c r="AV49" s="3">
        <v>676.84</v>
      </c>
      <c r="AW49" s="3">
        <v>676.84</v>
      </c>
    </row>
    <row r="50" spans="1:49" x14ac:dyDescent="0.2">
      <c r="A50" t="s">
        <v>49</v>
      </c>
      <c r="B50" s="3">
        <v>149.15</v>
      </c>
      <c r="C50" s="3">
        <v>154.13</v>
      </c>
      <c r="D50" s="3">
        <v>154.13</v>
      </c>
      <c r="E50" s="3">
        <v>155.99</v>
      </c>
      <c r="F50" s="3">
        <v>155.99</v>
      </c>
      <c r="G50" s="3">
        <v>158.47999999999999</v>
      </c>
      <c r="H50" s="3">
        <v>158.47999999999999</v>
      </c>
      <c r="I50" s="3">
        <v>163.44999999999999</v>
      </c>
      <c r="J50" s="3">
        <v>163.44999999999999</v>
      </c>
      <c r="K50" s="3">
        <v>336.85</v>
      </c>
      <c r="L50" s="3">
        <v>341.82</v>
      </c>
      <c r="M50" s="3">
        <v>350.52</v>
      </c>
      <c r="N50" s="3">
        <v>350.52</v>
      </c>
      <c r="O50" s="3">
        <v>359.22</v>
      </c>
      <c r="P50" s="3">
        <v>359.22</v>
      </c>
      <c r="Q50" s="3">
        <v>367.93</v>
      </c>
      <c r="R50" s="3">
        <v>367.93</v>
      </c>
      <c r="S50" s="3">
        <v>376.63</v>
      </c>
      <c r="T50" s="3">
        <v>564.95000000000005</v>
      </c>
      <c r="U50" s="3">
        <v>578</v>
      </c>
      <c r="V50" s="3">
        <v>578</v>
      </c>
      <c r="W50" s="3">
        <v>591.04999999999995</v>
      </c>
      <c r="X50" s="3">
        <v>591.04999999999995</v>
      </c>
      <c r="Y50" s="3">
        <v>604.11</v>
      </c>
      <c r="Z50" s="3">
        <v>604.11</v>
      </c>
      <c r="AA50" s="3">
        <v>617.16</v>
      </c>
      <c r="AB50" s="3">
        <v>617.16</v>
      </c>
      <c r="AC50" s="3">
        <v>630.21</v>
      </c>
      <c r="AD50" s="3">
        <v>630.21</v>
      </c>
      <c r="AE50" s="3">
        <v>643.27</v>
      </c>
      <c r="AF50" s="3">
        <v>643.27</v>
      </c>
      <c r="AG50" s="3">
        <v>656.32</v>
      </c>
      <c r="AH50" s="3">
        <v>656.32</v>
      </c>
      <c r="AI50" s="3">
        <v>656.32</v>
      </c>
      <c r="AJ50" s="3">
        <v>656.32</v>
      </c>
      <c r="AK50" s="3">
        <v>656.32</v>
      </c>
      <c r="AL50" s="3">
        <v>656.32</v>
      </c>
      <c r="AM50" s="3">
        <v>656.32</v>
      </c>
      <c r="AN50" s="3">
        <v>656.32</v>
      </c>
      <c r="AO50" s="3">
        <v>656.32</v>
      </c>
      <c r="AP50" s="3">
        <v>656.32</v>
      </c>
      <c r="AQ50" s="3">
        <v>656.32</v>
      </c>
      <c r="AR50" s="3">
        <v>656.32</v>
      </c>
      <c r="AS50" s="3">
        <v>656.32</v>
      </c>
      <c r="AT50" s="3">
        <v>656.32</v>
      </c>
      <c r="AU50" s="3">
        <v>656.32</v>
      </c>
      <c r="AV50" s="3">
        <v>656.32</v>
      </c>
      <c r="AW50" s="3">
        <v>656.32</v>
      </c>
    </row>
    <row r="51" spans="1:49" x14ac:dyDescent="0.2">
      <c r="A51" t="s">
        <v>50</v>
      </c>
      <c r="B51" s="3">
        <v>154.35</v>
      </c>
      <c r="C51" s="3">
        <v>161.66999999999999</v>
      </c>
      <c r="D51" s="3">
        <v>161.66999999999999</v>
      </c>
      <c r="E51" s="3">
        <v>168.22</v>
      </c>
      <c r="F51" s="3">
        <v>168.22</v>
      </c>
      <c r="G51" s="3">
        <v>178.27</v>
      </c>
      <c r="H51" s="3">
        <v>178.27</v>
      </c>
      <c r="I51" s="3">
        <v>184.95</v>
      </c>
      <c r="J51" s="3">
        <v>184.95</v>
      </c>
      <c r="K51" s="3">
        <v>383.26</v>
      </c>
      <c r="L51" s="3">
        <v>388.23</v>
      </c>
      <c r="M51" s="3">
        <v>401.6</v>
      </c>
      <c r="N51" s="3">
        <v>401.6</v>
      </c>
      <c r="O51" s="3">
        <v>414.96</v>
      </c>
      <c r="P51" s="3">
        <v>414.96</v>
      </c>
      <c r="Q51" s="3">
        <v>428.33</v>
      </c>
      <c r="R51" s="3">
        <v>428.33</v>
      </c>
      <c r="S51" s="3">
        <v>441.69</v>
      </c>
      <c r="T51" s="3">
        <v>662.54</v>
      </c>
      <c r="U51" s="3">
        <v>682.59</v>
      </c>
      <c r="V51" s="3">
        <v>682.59</v>
      </c>
      <c r="W51" s="3">
        <v>702.63</v>
      </c>
      <c r="X51" s="3">
        <v>702.63</v>
      </c>
      <c r="Y51" s="3">
        <v>722.68</v>
      </c>
      <c r="Z51" s="3">
        <v>722.68</v>
      </c>
      <c r="AA51" s="3">
        <v>722.68</v>
      </c>
      <c r="AB51" s="3">
        <v>722.68</v>
      </c>
      <c r="AC51" s="3">
        <v>722.68</v>
      </c>
      <c r="AD51" s="3">
        <v>722.68</v>
      </c>
      <c r="AE51" s="3">
        <v>722.68</v>
      </c>
      <c r="AF51" s="3">
        <v>722.68</v>
      </c>
      <c r="AG51" s="3">
        <v>722.68</v>
      </c>
      <c r="AH51" s="3">
        <v>722.68</v>
      </c>
      <c r="AI51" s="3">
        <v>722.68</v>
      </c>
      <c r="AJ51" s="3">
        <v>722.68</v>
      </c>
      <c r="AK51" s="3">
        <v>722.68</v>
      </c>
      <c r="AL51" s="3">
        <v>722.68</v>
      </c>
      <c r="AM51" s="3">
        <v>722.68</v>
      </c>
      <c r="AN51" s="3">
        <v>722.68</v>
      </c>
      <c r="AO51" s="3">
        <v>722.68</v>
      </c>
      <c r="AP51" s="3">
        <v>722.68</v>
      </c>
      <c r="AQ51" s="3">
        <v>722.68</v>
      </c>
      <c r="AR51" s="3">
        <v>722.68</v>
      </c>
      <c r="AS51" s="3">
        <v>722.68</v>
      </c>
      <c r="AT51" s="3">
        <v>722.68</v>
      </c>
      <c r="AU51" s="3">
        <v>722.68</v>
      </c>
      <c r="AV51" s="3">
        <v>722.68</v>
      </c>
      <c r="AW51" s="3">
        <v>722.68</v>
      </c>
    </row>
    <row r="52" spans="1:49" x14ac:dyDescent="0.2">
      <c r="A52" t="s">
        <v>51</v>
      </c>
      <c r="B52" s="3">
        <v>155.37</v>
      </c>
      <c r="C52" s="3">
        <v>160.34</v>
      </c>
      <c r="D52" s="3">
        <v>160.34</v>
      </c>
      <c r="E52" s="3">
        <v>162.21</v>
      </c>
      <c r="F52" s="3">
        <v>162.21</v>
      </c>
      <c r="G52" s="3">
        <v>164.69</v>
      </c>
      <c r="H52" s="3">
        <v>164.69</v>
      </c>
      <c r="I52" s="3">
        <v>169.67</v>
      </c>
      <c r="J52" s="3">
        <v>169.67</v>
      </c>
      <c r="K52" s="3">
        <v>349.28</v>
      </c>
      <c r="L52" s="3">
        <v>354.25</v>
      </c>
      <c r="M52" s="3">
        <v>362.95</v>
      </c>
      <c r="N52" s="3">
        <v>362.95</v>
      </c>
      <c r="O52" s="3">
        <v>371.66</v>
      </c>
      <c r="P52" s="3">
        <v>371.66</v>
      </c>
      <c r="Q52" s="3">
        <v>380.36</v>
      </c>
      <c r="R52" s="3">
        <v>380.36</v>
      </c>
      <c r="S52" s="3">
        <v>389.06</v>
      </c>
      <c r="T52" s="3">
        <v>583.59</v>
      </c>
      <c r="U52" s="3">
        <v>596.65</v>
      </c>
      <c r="V52" s="3">
        <v>596.65</v>
      </c>
      <c r="W52" s="3">
        <v>609.70000000000005</v>
      </c>
      <c r="X52" s="3">
        <v>609.70000000000005</v>
      </c>
      <c r="Y52" s="3">
        <v>622.75</v>
      </c>
      <c r="Z52" s="3">
        <v>622.75</v>
      </c>
      <c r="AA52" s="3">
        <v>635.80999999999995</v>
      </c>
      <c r="AB52" s="3">
        <v>635.80999999999995</v>
      </c>
      <c r="AC52" s="3">
        <v>648.86</v>
      </c>
      <c r="AD52" s="3">
        <v>648.86</v>
      </c>
      <c r="AE52" s="3">
        <v>661.92</v>
      </c>
      <c r="AF52" s="3">
        <v>661.92</v>
      </c>
      <c r="AG52" s="3">
        <v>674.97</v>
      </c>
      <c r="AH52" s="3">
        <v>674.97</v>
      </c>
      <c r="AI52" s="3">
        <v>674.97</v>
      </c>
      <c r="AJ52" s="3">
        <v>674.97</v>
      </c>
      <c r="AK52" s="3">
        <v>674.97</v>
      </c>
      <c r="AL52" s="3">
        <v>674.97</v>
      </c>
      <c r="AM52" s="3">
        <v>674.97</v>
      </c>
      <c r="AN52" s="3">
        <v>674.97</v>
      </c>
      <c r="AO52" s="3">
        <v>674.97</v>
      </c>
      <c r="AP52" s="3">
        <v>674.97</v>
      </c>
      <c r="AQ52" s="3">
        <v>674.97</v>
      </c>
      <c r="AR52" s="3">
        <v>674.97</v>
      </c>
      <c r="AS52" s="3">
        <v>674.97</v>
      </c>
      <c r="AT52" s="3">
        <v>674.97</v>
      </c>
      <c r="AU52" s="3">
        <v>674.97</v>
      </c>
      <c r="AV52" s="3">
        <v>674.97</v>
      </c>
      <c r="AW52" s="3">
        <v>674.97</v>
      </c>
    </row>
    <row r="53" spans="1:49" x14ac:dyDescent="0.2">
      <c r="A53" t="s">
        <v>52</v>
      </c>
      <c r="B53" s="3">
        <v>164.69</v>
      </c>
      <c r="C53" s="3">
        <v>169.04</v>
      </c>
      <c r="D53" s="3">
        <v>169.04</v>
      </c>
      <c r="E53" s="3">
        <v>175.73</v>
      </c>
      <c r="F53" s="3">
        <v>175.73</v>
      </c>
      <c r="G53" s="3">
        <v>182.41</v>
      </c>
      <c r="H53" s="3">
        <v>182.41</v>
      </c>
      <c r="I53" s="3">
        <v>189.09</v>
      </c>
      <c r="J53" s="3">
        <v>189.09</v>
      </c>
      <c r="K53" s="3">
        <v>391.55</v>
      </c>
      <c r="L53" s="3">
        <v>391.55</v>
      </c>
      <c r="M53" s="3">
        <v>404.91</v>
      </c>
      <c r="N53" s="3">
        <v>404.91</v>
      </c>
      <c r="O53" s="3">
        <v>418.28</v>
      </c>
      <c r="P53" s="3">
        <v>418.28</v>
      </c>
      <c r="Q53" s="3">
        <v>431.64</v>
      </c>
      <c r="R53" s="3">
        <v>431.64</v>
      </c>
      <c r="S53" s="3">
        <v>445.01</v>
      </c>
      <c r="T53" s="3">
        <v>667.51</v>
      </c>
      <c r="U53" s="3">
        <v>687.56</v>
      </c>
      <c r="V53" s="3">
        <v>687.56</v>
      </c>
      <c r="W53" s="3">
        <v>707.6</v>
      </c>
      <c r="X53" s="3">
        <v>707.6</v>
      </c>
      <c r="Y53" s="3">
        <v>727.65</v>
      </c>
      <c r="Z53" s="3">
        <v>727.65</v>
      </c>
      <c r="AA53" s="3">
        <v>747.7</v>
      </c>
      <c r="AB53" s="3">
        <v>747.7</v>
      </c>
      <c r="AC53" s="3">
        <v>747.7</v>
      </c>
      <c r="AD53" s="3">
        <v>747.7</v>
      </c>
      <c r="AE53" s="3">
        <v>747.7</v>
      </c>
      <c r="AF53" s="3">
        <v>747.7</v>
      </c>
      <c r="AG53" s="3">
        <v>747.7</v>
      </c>
      <c r="AH53" s="3">
        <v>747.7</v>
      </c>
      <c r="AI53" s="3">
        <v>747.7</v>
      </c>
      <c r="AJ53" s="3">
        <v>747.7</v>
      </c>
      <c r="AK53" s="3">
        <v>747.7</v>
      </c>
      <c r="AL53" s="3">
        <v>747.7</v>
      </c>
      <c r="AM53" s="3">
        <v>747.7</v>
      </c>
      <c r="AN53" s="3">
        <v>747.7</v>
      </c>
      <c r="AO53" s="3">
        <v>747.7</v>
      </c>
      <c r="AP53" s="3">
        <v>747.7</v>
      </c>
      <c r="AQ53" s="3">
        <v>747.7</v>
      </c>
      <c r="AR53" s="3">
        <v>747.7</v>
      </c>
      <c r="AS53" s="3">
        <v>747.7</v>
      </c>
      <c r="AT53" s="3">
        <v>747.7</v>
      </c>
      <c r="AU53" s="3">
        <v>747.7</v>
      </c>
      <c r="AV53" s="3">
        <v>747.7</v>
      </c>
      <c r="AW53" s="3">
        <v>747.7</v>
      </c>
    </row>
    <row r="54" spans="1:49" x14ac:dyDescent="0.2">
      <c r="A54" t="s">
        <v>53</v>
      </c>
      <c r="B54" s="3">
        <v>178.68</v>
      </c>
      <c r="C54" s="3">
        <v>178.68</v>
      </c>
      <c r="D54" s="3">
        <v>188</v>
      </c>
      <c r="E54" s="3">
        <v>188</v>
      </c>
      <c r="F54" s="3">
        <v>197.33</v>
      </c>
      <c r="G54" s="3">
        <v>197.33</v>
      </c>
      <c r="H54" s="3">
        <v>206.65</v>
      </c>
      <c r="I54" s="3">
        <v>206.65</v>
      </c>
      <c r="J54" s="3">
        <v>215.98</v>
      </c>
      <c r="K54" s="3">
        <v>431.95</v>
      </c>
      <c r="L54" s="3">
        <v>450.6</v>
      </c>
      <c r="M54" s="3">
        <v>450.6</v>
      </c>
      <c r="N54" s="3">
        <v>469.25</v>
      </c>
      <c r="O54" s="3">
        <v>469.25</v>
      </c>
      <c r="P54" s="3">
        <v>487.9</v>
      </c>
      <c r="Q54" s="3">
        <v>487.9</v>
      </c>
      <c r="R54" s="3">
        <v>506.54</v>
      </c>
      <c r="S54" s="3">
        <v>506.54</v>
      </c>
      <c r="T54" s="3">
        <v>787.79</v>
      </c>
      <c r="U54" s="3">
        <v>787.79</v>
      </c>
      <c r="V54" s="3">
        <v>815.76</v>
      </c>
      <c r="W54" s="3">
        <v>815.76</v>
      </c>
      <c r="X54" s="3">
        <v>843.73</v>
      </c>
      <c r="Y54" s="3">
        <v>843.73</v>
      </c>
      <c r="Z54" s="3">
        <v>843.73</v>
      </c>
      <c r="AA54" s="3">
        <v>843.73</v>
      </c>
      <c r="AB54" s="3">
        <v>843.73</v>
      </c>
      <c r="AC54" s="3">
        <v>843.73</v>
      </c>
      <c r="AD54" s="3">
        <v>843.73</v>
      </c>
      <c r="AE54" s="3">
        <v>843.73</v>
      </c>
      <c r="AF54" s="3">
        <v>843.73</v>
      </c>
      <c r="AG54" s="3">
        <v>843.73</v>
      </c>
      <c r="AH54" s="3">
        <v>843.73</v>
      </c>
      <c r="AI54" s="3">
        <v>843.73</v>
      </c>
      <c r="AJ54" s="3">
        <v>843.73</v>
      </c>
      <c r="AK54" s="3">
        <v>843.73</v>
      </c>
      <c r="AL54" s="3">
        <v>843.73</v>
      </c>
      <c r="AM54" s="3">
        <v>843.73</v>
      </c>
      <c r="AN54" s="3">
        <v>843.73</v>
      </c>
      <c r="AO54" s="3">
        <v>843.73</v>
      </c>
      <c r="AP54" s="3">
        <v>843.73</v>
      </c>
      <c r="AQ54" s="3">
        <v>843.73</v>
      </c>
      <c r="AR54" s="3">
        <v>843.73</v>
      </c>
      <c r="AS54" s="3">
        <v>843.73</v>
      </c>
      <c r="AT54" s="3">
        <v>843.73</v>
      </c>
      <c r="AU54" s="3">
        <v>843.73</v>
      </c>
      <c r="AV54" s="3">
        <v>843.73</v>
      </c>
      <c r="AW54" s="3">
        <v>843.73</v>
      </c>
    </row>
    <row r="55" spans="1:49" x14ac:dyDescent="0.2">
      <c r="A55" t="s">
        <v>54</v>
      </c>
      <c r="B55" s="3">
        <v>181.17</v>
      </c>
      <c r="C55" s="3">
        <v>185.52</v>
      </c>
      <c r="D55" s="3">
        <v>185.52</v>
      </c>
      <c r="E55" s="3">
        <v>192.2</v>
      </c>
      <c r="F55" s="3">
        <v>192.2</v>
      </c>
      <c r="G55" s="3">
        <v>198.88</v>
      </c>
      <c r="H55" s="3">
        <v>198.88</v>
      </c>
      <c r="I55" s="3">
        <v>205.56</v>
      </c>
      <c r="J55" s="3">
        <v>205.56</v>
      </c>
      <c r="K55" s="3">
        <v>424.49</v>
      </c>
      <c r="L55" s="3">
        <v>424.49</v>
      </c>
      <c r="M55" s="3">
        <v>437.86</v>
      </c>
      <c r="N55" s="3">
        <v>437.86</v>
      </c>
      <c r="O55" s="3">
        <v>451.22</v>
      </c>
      <c r="P55" s="3">
        <v>451.22</v>
      </c>
      <c r="Q55" s="3">
        <v>464.59</v>
      </c>
      <c r="R55" s="3">
        <v>464.59</v>
      </c>
      <c r="S55" s="3">
        <v>477.95</v>
      </c>
      <c r="T55" s="3">
        <v>716.93</v>
      </c>
      <c r="U55" s="3">
        <v>736.97</v>
      </c>
      <c r="V55" s="3">
        <v>736.97</v>
      </c>
      <c r="W55" s="3">
        <v>757.02</v>
      </c>
      <c r="X55" s="3">
        <v>757.02</v>
      </c>
      <c r="Y55" s="3">
        <v>777.07</v>
      </c>
      <c r="Z55" s="3">
        <v>777.07</v>
      </c>
      <c r="AA55" s="3">
        <v>797.11</v>
      </c>
      <c r="AB55" s="3">
        <v>797.11</v>
      </c>
      <c r="AC55" s="3">
        <v>797.11</v>
      </c>
      <c r="AD55" s="3">
        <v>797.11</v>
      </c>
      <c r="AE55" s="3">
        <v>797.11</v>
      </c>
      <c r="AF55" s="3">
        <v>797.11</v>
      </c>
      <c r="AG55" s="3">
        <v>797.11</v>
      </c>
      <c r="AH55" s="3">
        <v>797.11</v>
      </c>
      <c r="AI55" s="3">
        <v>797.11</v>
      </c>
      <c r="AJ55" s="3">
        <v>797.11</v>
      </c>
      <c r="AK55" s="3">
        <v>797.11</v>
      </c>
      <c r="AL55" s="3">
        <v>797.11</v>
      </c>
      <c r="AM55" s="3">
        <v>797.11</v>
      </c>
      <c r="AN55" s="3">
        <v>797.11</v>
      </c>
      <c r="AO55" s="3">
        <v>797.11</v>
      </c>
      <c r="AP55" s="3">
        <v>797.11</v>
      </c>
      <c r="AQ55" s="3">
        <v>797.11</v>
      </c>
      <c r="AR55" s="3">
        <v>797.11</v>
      </c>
      <c r="AS55" s="3">
        <v>797.11</v>
      </c>
      <c r="AT55" s="3">
        <v>797.11</v>
      </c>
      <c r="AU55" s="3">
        <v>797.11</v>
      </c>
      <c r="AV55" s="3">
        <v>797.11</v>
      </c>
      <c r="AW55" s="3">
        <v>797.11</v>
      </c>
    </row>
    <row r="56" spans="1:49" x14ac:dyDescent="0.2">
      <c r="A56" t="s">
        <v>55</v>
      </c>
      <c r="B56" s="3">
        <v>186.45</v>
      </c>
      <c r="C56" s="3">
        <v>190.8</v>
      </c>
      <c r="D56" s="3">
        <v>190.8</v>
      </c>
      <c r="E56" s="3">
        <v>197.48</v>
      </c>
      <c r="F56" s="3">
        <v>197.48</v>
      </c>
      <c r="G56" s="3">
        <v>204.16</v>
      </c>
      <c r="H56" s="3">
        <v>204.16</v>
      </c>
      <c r="I56" s="3">
        <v>210.85</v>
      </c>
      <c r="J56" s="3">
        <v>210.85</v>
      </c>
      <c r="K56" s="3">
        <v>435.06</v>
      </c>
      <c r="L56" s="3">
        <v>435.06</v>
      </c>
      <c r="M56" s="3">
        <v>448.42</v>
      </c>
      <c r="N56" s="3">
        <v>448.42</v>
      </c>
      <c r="O56" s="3">
        <v>461.79</v>
      </c>
      <c r="P56" s="3">
        <v>461.79</v>
      </c>
      <c r="Q56" s="3">
        <v>475.15</v>
      </c>
      <c r="R56" s="3">
        <v>475.15</v>
      </c>
      <c r="S56" s="3">
        <v>488.52</v>
      </c>
      <c r="T56" s="3">
        <v>732.78</v>
      </c>
      <c r="U56" s="3">
        <v>752.82</v>
      </c>
      <c r="V56" s="3">
        <v>752.82</v>
      </c>
      <c r="W56" s="3">
        <v>772.87</v>
      </c>
      <c r="X56" s="3">
        <v>772.87</v>
      </c>
      <c r="Y56" s="3">
        <v>792.92</v>
      </c>
      <c r="Z56" s="3">
        <v>792.92</v>
      </c>
      <c r="AA56" s="3">
        <v>812.96</v>
      </c>
      <c r="AB56" s="3">
        <v>812.96</v>
      </c>
      <c r="AC56" s="3">
        <v>812.96</v>
      </c>
      <c r="AD56" s="3">
        <v>812.96</v>
      </c>
      <c r="AE56" s="3">
        <v>812.96</v>
      </c>
      <c r="AF56" s="3">
        <v>812.96</v>
      </c>
      <c r="AG56" s="3">
        <v>812.96</v>
      </c>
      <c r="AH56" s="3">
        <v>812.96</v>
      </c>
      <c r="AI56" s="3">
        <v>812.96</v>
      </c>
      <c r="AJ56" s="3">
        <v>812.96</v>
      </c>
      <c r="AK56" s="3">
        <v>812.96</v>
      </c>
      <c r="AL56" s="3">
        <v>812.96</v>
      </c>
      <c r="AM56" s="3">
        <v>812.96</v>
      </c>
      <c r="AN56" s="3">
        <v>812.96</v>
      </c>
      <c r="AO56" s="3">
        <v>812.96</v>
      </c>
      <c r="AP56" s="3">
        <v>812.96</v>
      </c>
      <c r="AQ56" s="3">
        <v>812.96</v>
      </c>
      <c r="AR56" s="3">
        <v>812.96</v>
      </c>
      <c r="AS56" s="3">
        <v>812.96</v>
      </c>
      <c r="AT56" s="3">
        <v>812.96</v>
      </c>
      <c r="AU56" s="3">
        <v>812.96</v>
      </c>
      <c r="AV56" s="3">
        <v>812.96</v>
      </c>
      <c r="AW56" s="3">
        <v>812.96</v>
      </c>
    </row>
    <row r="57" spans="1:49" x14ac:dyDescent="0.2">
      <c r="A57" t="s">
        <v>60</v>
      </c>
      <c r="B57" s="3">
        <v>186.45</v>
      </c>
      <c r="C57" s="3">
        <v>190.8</v>
      </c>
      <c r="D57" s="3">
        <v>190.8</v>
      </c>
      <c r="E57" s="3">
        <v>198.41</v>
      </c>
      <c r="F57" s="3">
        <v>198.41</v>
      </c>
      <c r="G57" s="3">
        <v>206.03</v>
      </c>
      <c r="H57" s="3">
        <v>206.03</v>
      </c>
      <c r="I57" s="3">
        <v>213.64</v>
      </c>
      <c r="J57" s="3">
        <v>213.64</v>
      </c>
      <c r="K57" s="3">
        <v>442.52</v>
      </c>
      <c r="L57" s="3">
        <v>442.52</v>
      </c>
      <c r="M57" s="3">
        <v>457.75</v>
      </c>
      <c r="N57" s="3">
        <v>457.75</v>
      </c>
      <c r="O57" s="3">
        <v>472.98</v>
      </c>
      <c r="P57" s="3">
        <v>472.98</v>
      </c>
      <c r="Q57" s="3">
        <v>488.2</v>
      </c>
      <c r="R57" s="3">
        <v>488.2</v>
      </c>
      <c r="S57" s="3">
        <v>503.43</v>
      </c>
      <c r="T57" s="3">
        <v>755.15</v>
      </c>
      <c r="U57" s="3">
        <v>777.99</v>
      </c>
      <c r="V57" s="3">
        <v>777.99</v>
      </c>
      <c r="W57" s="3">
        <v>800.84</v>
      </c>
      <c r="X57" s="3">
        <v>800.84</v>
      </c>
      <c r="Y57" s="3">
        <v>823.68</v>
      </c>
      <c r="Z57" s="3">
        <v>823.68</v>
      </c>
      <c r="AA57" s="3">
        <v>823.68</v>
      </c>
      <c r="AB57" s="3">
        <v>823.68</v>
      </c>
      <c r="AC57" s="3">
        <v>823.68</v>
      </c>
      <c r="AD57" s="3">
        <v>823.68</v>
      </c>
      <c r="AE57" s="3">
        <v>823.68</v>
      </c>
      <c r="AF57" s="3">
        <v>823.68</v>
      </c>
      <c r="AG57" s="3">
        <v>823.68</v>
      </c>
      <c r="AH57" s="3">
        <v>823.68</v>
      </c>
      <c r="AI57" s="3">
        <v>823.68</v>
      </c>
      <c r="AJ57" s="3">
        <v>823.68</v>
      </c>
      <c r="AK57" s="3">
        <v>823.68</v>
      </c>
      <c r="AL57" s="3">
        <v>823.68</v>
      </c>
      <c r="AM57" s="3">
        <v>823.68</v>
      </c>
      <c r="AN57" s="3">
        <v>823.68</v>
      </c>
      <c r="AO57" s="3">
        <v>823.68</v>
      </c>
      <c r="AP57" s="3">
        <v>823.68</v>
      </c>
      <c r="AQ57" s="3">
        <v>823.68</v>
      </c>
      <c r="AR57" s="3">
        <v>823.68</v>
      </c>
      <c r="AS57" s="3">
        <v>823.68</v>
      </c>
      <c r="AT57" s="3">
        <v>823.68</v>
      </c>
      <c r="AU57" s="3">
        <v>823.68</v>
      </c>
      <c r="AV57" s="3">
        <v>823.68</v>
      </c>
      <c r="AW57" s="3">
        <v>823.68</v>
      </c>
    </row>
    <row r="58" spans="1:49" x14ac:dyDescent="0.2">
      <c r="A58" t="s">
        <v>59</v>
      </c>
      <c r="B58" s="3">
        <v>199.92</v>
      </c>
      <c r="C58" s="3">
        <v>204.27</v>
      </c>
      <c r="D58" s="3">
        <v>204.27</v>
      </c>
      <c r="E58" s="3">
        <v>210.95</v>
      </c>
      <c r="F58" s="3">
        <v>210.95</v>
      </c>
      <c r="G58" s="3">
        <v>217.63</v>
      </c>
      <c r="H58" s="3">
        <v>217.63</v>
      </c>
      <c r="I58" s="3">
        <v>224.32</v>
      </c>
      <c r="J58" s="3">
        <v>224.32</v>
      </c>
      <c r="K58" s="3">
        <v>461.99</v>
      </c>
      <c r="L58" s="3">
        <v>461.99</v>
      </c>
      <c r="M58" s="3">
        <v>475.36</v>
      </c>
      <c r="N58" s="3">
        <v>475.36</v>
      </c>
      <c r="O58" s="3">
        <v>488.72</v>
      </c>
      <c r="P58" s="3">
        <v>488.72</v>
      </c>
      <c r="Q58" s="3">
        <v>502.09</v>
      </c>
      <c r="R58" s="3">
        <v>502.09</v>
      </c>
      <c r="S58" s="3">
        <v>515.45000000000005</v>
      </c>
      <c r="T58" s="3">
        <v>773.18</v>
      </c>
      <c r="U58" s="3">
        <v>793.23</v>
      </c>
      <c r="V58" s="3">
        <v>793.23</v>
      </c>
      <c r="W58" s="3">
        <v>813.27</v>
      </c>
      <c r="X58" s="3">
        <v>813.27</v>
      </c>
      <c r="Y58" s="3">
        <v>833.32</v>
      </c>
      <c r="Z58" s="3">
        <v>833.32</v>
      </c>
      <c r="AA58" s="3">
        <v>833.32</v>
      </c>
      <c r="AB58" s="3">
        <v>833.32</v>
      </c>
      <c r="AC58" s="3">
        <v>833.32</v>
      </c>
      <c r="AD58" s="3">
        <v>833.32</v>
      </c>
      <c r="AE58" s="3">
        <v>833.32</v>
      </c>
      <c r="AF58" s="3">
        <v>833.32</v>
      </c>
      <c r="AG58" s="3">
        <v>833.32</v>
      </c>
      <c r="AH58" s="3">
        <v>833.32</v>
      </c>
      <c r="AI58" s="3">
        <v>833.32</v>
      </c>
      <c r="AJ58" s="3">
        <v>833.32</v>
      </c>
      <c r="AK58" s="3">
        <v>833.32</v>
      </c>
      <c r="AL58" s="3">
        <v>833.32</v>
      </c>
      <c r="AM58" s="3">
        <v>833.32</v>
      </c>
      <c r="AN58" s="3">
        <v>833.32</v>
      </c>
      <c r="AO58" s="3">
        <v>833.32</v>
      </c>
      <c r="AP58" s="3">
        <v>833.32</v>
      </c>
      <c r="AQ58" s="3">
        <v>833.32</v>
      </c>
      <c r="AR58" s="3">
        <v>833.32</v>
      </c>
      <c r="AS58" s="3">
        <v>833.32</v>
      </c>
      <c r="AT58" s="3">
        <v>833.32</v>
      </c>
      <c r="AU58" s="3">
        <v>833.32</v>
      </c>
      <c r="AV58" s="3">
        <v>833.32</v>
      </c>
      <c r="AW58" s="3">
        <v>833.32</v>
      </c>
    </row>
    <row r="59" spans="1:49" x14ac:dyDescent="0.2">
      <c r="A59" t="s">
        <v>58</v>
      </c>
      <c r="B59" s="3">
        <v>201.99</v>
      </c>
      <c r="C59" s="3">
        <v>201.99</v>
      </c>
      <c r="D59" s="3">
        <v>211.31</v>
      </c>
      <c r="E59" s="3">
        <v>211.31</v>
      </c>
      <c r="F59" s="3">
        <v>220.64</v>
      </c>
      <c r="G59" s="3">
        <v>220.64</v>
      </c>
      <c r="H59" s="3">
        <v>229.96</v>
      </c>
      <c r="I59" s="3">
        <v>229.96</v>
      </c>
      <c r="J59" s="3">
        <v>239.29</v>
      </c>
      <c r="K59" s="3">
        <v>478.57</v>
      </c>
      <c r="L59" s="3">
        <v>497.22</v>
      </c>
      <c r="M59" s="3">
        <v>497.22</v>
      </c>
      <c r="N59" s="3">
        <v>515.87</v>
      </c>
      <c r="O59" s="3">
        <v>515.87</v>
      </c>
      <c r="P59" s="3">
        <v>534.52</v>
      </c>
      <c r="Q59" s="3">
        <v>534.52</v>
      </c>
      <c r="R59" s="3">
        <v>553.16</v>
      </c>
      <c r="S59" s="3">
        <v>553.16</v>
      </c>
      <c r="T59" s="3">
        <v>857.72</v>
      </c>
      <c r="U59" s="3">
        <v>857.72</v>
      </c>
      <c r="V59" s="3">
        <v>885.69</v>
      </c>
      <c r="W59" s="3">
        <v>885.69</v>
      </c>
      <c r="X59" s="3">
        <v>913.66</v>
      </c>
      <c r="Y59" s="3">
        <v>913.66</v>
      </c>
      <c r="Z59" s="3">
        <v>913.66</v>
      </c>
      <c r="AA59" s="3">
        <v>913.66</v>
      </c>
      <c r="AB59" s="3">
        <v>913.66</v>
      </c>
      <c r="AC59" s="3">
        <v>913.66</v>
      </c>
      <c r="AD59" s="3">
        <v>913.66</v>
      </c>
      <c r="AE59" s="3">
        <v>913.66</v>
      </c>
      <c r="AF59" s="3">
        <v>913.66</v>
      </c>
      <c r="AG59" s="3">
        <v>913.66</v>
      </c>
      <c r="AH59" s="3">
        <v>913.66</v>
      </c>
      <c r="AI59" s="3">
        <v>913.66</v>
      </c>
      <c r="AJ59" s="3">
        <v>913.66</v>
      </c>
      <c r="AK59" s="3">
        <v>913.66</v>
      </c>
      <c r="AL59" s="3">
        <v>913.66</v>
      </c>
      <c r="AM59" s="3">
        <v>913.66</v>
      </c>
      <c r="AN59" s="3">
        <v>913.66</v>
      </c>
      <c r="AO59" s="3">
        <v>913.66</v>
      </c>
      <c r="AP59" s="3">
        <v>913.66</v>
      </c>
      <c r="AQ59" s="3">
        <v>913.66</v>
      </c>
      <c r="AR59" s="3">
        <v>913.66</v>
      </c>
      <c r="AS59" s="3">
        <v>913.66</v>
      </c>
      <c r="AT59" s="3">
        <v>913.66</v>
      </c>
      <c r="AU59" s="3">
        <v>913.66</v>
      </c>
      <c r="AV59" s="3">
        <v>913.66</v>
      </c>
      <c r="AW59" s="3">
        <v>913.66</v>
      </c>
    </row>
    <row r="60" spans="1:49" x14ac:dyDescent="0.2">
      <c r="A60" t="s">
        <v>57</v>
      </c>
      <c r="B60" s="3">
        <v>208.2</v>
      </c>
      <c r="C60" s="3">
        <v>212.56</v>
      </c>
      <c r="D60" s="3">
        <v>212.56</v>
      </c>
      <c r="E60" s="3">
        <v>220.17</v>
      </c>
      <c r="F60" s="3">
        <v>220.17</v>
      </c>
      <c r="G60" s="3">
        <v>227.79</v>
      </c>
      <c r="H60" s="3">
        <v>227.79</v>
      </c>
      <c r="I60" s="3">
        <v>235.4</v>
      </c>
      <c r="J60" s="3">
        <v>235.4</v>
      </c>
      <c r="K60" s="3">
        <v>486.03</v>
      </c>
      <c r="L60" s="3">
        <v>486.03</v>
      </c>
      <c r="M60" s="3">
        <v>501.26</v>
      </c>
      <c r="N60" s="3">
        <v>501.26</v>
      </c>
      <c r="O60" s="3">
        <v>516.49</v>
      </c>
      <c r="P60" s="3">
        <v>516.49</v>
      </c>
      <c r="Q60" s="3">
        <v>531.72</v>
      </c>
      <c r="R60" s="3">
        <v>531.72</v>
      </c>
      <c r="S60" s="3">
        <v>546.95000000000005</v>
      </c>
      <c r="T60" s="3">
        <v>820.42</v>
      </c>
      <c r="U60" s="3">
        <v>843.26</v>
      </c>
      <c r="V60" s="3">
        <v>843.26</v>
      </c>
      <c r="W60" s="3">
        <v>866.11</v>
      </c>
      <c r="X60" s="3">
        <v>866.11</v>
      </c>
      <c r="Y60" s="3">
        <v>866.11</v>
      </c>
      <c r="Z60" s="3">
        <v>866.11</v>
      </c>
      <c r="AA60" s="3">
        <v>866.11</v>
      </c>
      <c r="AB60" s="3">
        <v>866.11</v>
      </c>
      <c r="AC60" s="3">
        <v>866.11</v>
      </c>
      <c r="AD60" s="3">
        <v>866.11</v>
      </c>
      <c r="AE60" s="3">
        <v>866.11</v>
      </c>
      <c r="AF60" s="3">
        <v>866.11</v>
      </c>
      <c r="AG60" s="3">
        <v>866.11</v>
      </c>
      <c r="AH60" s="3">
        <v>866.11</v>
      </c>
      <c r="AI60" s="3">
        <v>866.11</v>
      </c>
      <c r="AJ60" s="3">
        <v>866.11</v>
      </c>
      <c r="AK60" s="3">
        <v>866.11</v>
      </c>
      <c r="AL60" s="3">
        <v>866.11</v>
      </c>
      <c r="AM60" s="3">
        <v>866.11</v>
      </c>
      <c r="AN60" s="3">
        <v>866.11</v>
      </c>
      <c r="AO60" s="3">
        <v>866.11</v>
      </c>
      <c r="AP60" s="3">
        <v>866.11</v>
      </c>
      <c r="AQ60" s="3">
        <v>866.11</v>
      </c>
      <c r="AR60" s="3">
        <v>866.11</v>
      </c>
      <c r="AS60" s="3">
        <v>866.11</v>
      </c>
      <c r="AT60" s="3">
        <v>866.11</v>
      </c>
      <c r="AU60" s="3">
        <v>866.11</v>
      </c>
      <c r="AV60" s="3">
        <v>866.11</v>
      </c>
      <c r="AW60" s="3">
        <v>866.11</v>
      </c>
    </row>
    <row r="61" spans="1:49" x14ac:dyDescent="0.2">
      <c r="A61" t="s">
        <v>56</v>
      </c>
      <c r="B61" s="3">
        <v>218.15</v>
      </c>
      <c r="C61" s="3">
        <v>218.15</v>
      </c>
      <c r="D61" s="3">
        <v>227.47</v>
      </c>
      <c r="E61" s="3">
        <v>227.47</v>
      </c>
      <c r="F61" s="3">
        <v>236.8</v>
      </c>
      <c r="G61" s="3">
        <v>236.8</v>
      </c>
      <c r="H61" s="3">
        <v>246.12</v>
      </c>
      <c r="I61" s="3">
        <v>246.12</v>
      </c>
      <c r="J61" s="3">
        <v>255.45</v>
      </c>
      <c r="K61" s="3">
        <v>510.89</v>
      </c>
      <c r="L61" s="3">
        <v>529.54</v>
      </c>
      <c r="M61" s="3">
        <v>529.54</v>
      </c>
      <c r="N61" s="3">
        <v>548.19000000000005</v>
      </c>
      <c r="O61" s="3">
        <v>548.19000000000005</v>
      </c>
      <c r="P61" s="3">
        <v>566.84</v>
      </c>
      <c r="Q61" s="3">
        <v>566.84</v>
      </c>
      <c r="R61" s="3">
        <v>585.49</v>
      </c>
      <c r="S61" s="3">
        <v>585.49</v>
      </c>
      <c r="T61" s="3">
        <v>906.2</v>
      </c>
      <c r="U61" s="3">
        <v>906.2</v>
      </c>
      <c r="V61" s="3">
        <v>934.18</v>
      </c>
      <c r="W61" s="3">
        <v>934.18</v>
      </c>
      <c r="X61" s="3">
        <v>962.15</v>
      </c>
      <c r="Y61" s="3">
        <v>962.15</v>
      </c>
      <c r="Z61" s="3">
        <v>990.12</v>
      </c>
      <c r="AA61" s="3">
        <v>990.12</v>
      </c>
      <c r="AB61" s="3">
        <v>1018.09</v>
      </c>
      <c r="AC61" s="3">
        <v>1018.09</v>
      </c>
      <c r="AD61" s="3">
        <v>1046.07</v>
      </c>
      <c r="AE61" s="3">
        <v>1046.07</v>
      </c>
      <c r="AF61" s="3">
        <v>1046.07</v>
      </c>
      <c r="AG61" s="3">
        <v>1046.07</v>
      </c>
      <c r="AH61" s="3">
        <v>1046.07</v>
      </c>
      <c r="AI61" s="3">
        <v>1046.07</v>
      </c>
      <c r="AJ61" s="3">
        <v>1046.07</v>
      </c>
      <c r="AK61" s="3">
        <v>1046.07</v>
      </c>
      <c r="AL61" s="3">
        <v>1046.07</v>
      </c>
      <c r="AM61" s="3">
        <v>1046.07</v>
      </c>
      <c r="AN61" s="3">
        <v>1046.07</v>
      </c>
      <c r="AO61" s="3">
        <v>1046.07</v>
      </c>
      <c r="AP61" s="3">
        <v>1046.07</v>
      </c>
      <c r="AQ61" s="3">
        <v>1046.07</v>
      </c>
      <c r="AR61" s="3">
        <v>1046.07</v>
      </c>
      <c r="AS61" s="3">
        <v>1046.07</v>
      </c>
      <c r="AT61" s="3">
        <v>1046.07</v>
      </c>
      <c r="AU61" s="3">
        <v>1046.07</v>
      </c>
      <c r="AV61" s="3">
        <v>1046.07</v>
      </c>
      <c r="AW61" s="3">
        <v>1046.07</v>
      </c>
    </row>
    <row r="62" spans="1:49" x14ac:dyDescent="0.2">
      <c r="A62" t="s">
        <v>61</v>
      </c>
      <c r="B62" s="3">
        <v>229.03</v>
      </c>
      <c r="C62" s="3">
        <v>233.69</v>
      </c>
      <c r="D62" s="3">
        <v>233.69</v>
      </c>
      <c r="E62" s="3">
        <v>243.01</v>
      </c>
      <c r="F62" s="3">
        <v>243.01</v>
      </c>
      <c r="G62" s="3">
        <v>252.34</v>
      </c>
      <c r="H62" s="3">
        <v>252.34</v>
      </c>
      <c r="I62" s="3">
        <v>261.66000000000003</v>
      </c>
      <c r="J62" s="3">
        <v>261.66000000000003</v>
      </c>
      <c r="K62" s="3">
        <v>541.97</v>
      </c>
      <c r="L62" s="3">
        <v>541.97</v>
      </c>
      <c r="M62" s="3">
        <v>560.62</v>
      </c>
      <c r="N62" s="3">
        <v>560.62</v>
      </c>
      <c r="O62" s="3">
        <v>579.27</v>
      </c>
      <c r="P62" s="3">
        <v>579.27</v>
      </c>
      <c r="Q62" s="3">
        <v>597.91999999999996</v>
      </c>
      <c r="R62" s="3">
        <v>597.91999999999996</v>
      </c>
      <c r="S62" s="3">
        <v>616.57000000000005</v>
      </c>
      <c r="T62" s="3">
        <v>924.85</v>
      </c>
      <c r="U62" s="3">
        <v>952.82</v>
      </c>
      <c r="V62" s="3">
        <v>952.82</v>
      </c>
      <c r="W62" s="3">
        <v>952.82</v>
      </c>
      <c r="X62" s="3">
        <v>952.82</v>
      </c>
      <c r="Y62" s="3">
        <v>952.82</v>
      </c>
      <c r="Z62" s="3">
        <v>952.82</v>
      </c>
      <c r="AA62" s="3">
        <v>952.82</v>
      </c>
      <c r="AB62" s="3">
        <v>952.82</v>
      </c>
      <c r="AC62" s="3">
        <v>952.82</v>
      </c>
      <c r="AD62" s="3">
        <v>952.82</v>
      </c>
      <c r="AE62" s="3">
        <v>952.82</v>
      </c>
      <c r="AF62" s="3">
        <v>952.82</v>
      </c>
      <c r="AG62" s="3">
        <v>952.82</v>
      </c>
      <c r="AH62" s="3">
        <v>952.82</v>
      </c>
      <c r="AI62" s="3">
        <v>952.82</v>
      </c>
      <c r="AJ62" s="3">
        <v>952.82</v>
      </c>
      <c r="AK62" s="3">
        <v>952.82</v>
      </c>
      <c r="AL62" s="3">
        <v>952.82</v>
      </c>
      <c r="AM62" s="3">
        <v>952.82</v>
      </c>
      <c r="AN62" s="3">
        <v>952.82</v>
      </c>
      <c r="AO62" s="3">
        <v>952.82</v>
      </c>
      <c r="AP62" s="3">
        <v>952.82</v>
      </c>
      <c r="AQ62" s="3">
        <v>952.82</v>
      </c>
      <c r="AR62" s="3">
        <v>952.82</v>
      </c>
      <c r="AS62" s="3">
        <v>952.82</v>
      </c>
      <c r="AT62" s="3">
        <v>952.82</v>
      </c>
      <c r="AU62" s="3">
        <v>952.82</v>
      </c>
      <c r="AV62" s="3">
        <v>952.82</v>
      </c>
      <c r="AW62" s="3">
        <v>952.82</v>
      </c>
    </row>
    <row r="63" spans="1:49" x14ac:dyDescent="0.2">
      <c r="A63" t="s">
        <v>62</v>
      </c>
      <c r="B63" s="3">
        <v>230.58</v>
      </c>
      <c r="C63" s="3">
        <v>230.58</v>
      </c>
      <c r="D63" s="3">
        <v>239.91</v>
      </c>
      <c r="E63" s="3">
        <v>239.91</v>
      </c>
      <c r="F63" s="3">
        <v>249.23</v>
      </c>
      <c r="G63" s="3">
        <v>249.23</v>
      </c>
      <c r="H63" s="3">
        <v>258.55</v>
      </c>
      <c r="I63" s="3">
        <v>258.55</v>
      </c>
      <c r="J63" s="3">
        <v>267.88</v>
      </c>
      <c r="K63" s="3">
        <v>535.76</v>
      </c>
      <c r="L63" s="3">
        <v>554.41</v>
      </c>
      <c r="M63" s="3">
        <v>554.41</v>
      </c>
      <c r="N63" s="3">
        <v>573.05999999999995</v>
      </c>
      <c r="O63" s="3">
        <v>573.05999999999995</v>
      </c>
      <c r="P63" s="3">
        <v>591.70000000000005</v>
      </c>
      <c r="Q63" s="3">
        <v>591.70000000000005</v>
      </c>
      <c r="R63" s="3">
        <v>610.35</v>
      </c>
      <c r="S63" s="3">
        <v>610.35</v>
      </c>
      <c r="T63" s="3">
        <v>943.5</v>
      </c>
      <c r="U63" s="3">
        <v>943.5</v>
      </c>
      <c r="V63" s="3">
        <v>971.47</v>
      </c>
      <c r="W63" s="3">
        <v>971.47</v>
      </c>
      <c r="X63" s="3">
        <v>999.44</v>
      </c>
      <c r="Y63" s="3">
        <v>999.44</v>
      </c>
      <c r="Z63" s="3">
        <v>1027.42</v>
      </c>
      <c r="AA63" s="3">
        <v>1027.42</v>
      </c>
      <c r="AB63" s="3">
        <v>1054.8399999999999</v>
      </c>
      <c r="AC63" s="3">
        <v>1054.8399999999999</v>
      </c>
      <c r="AD63" s="3">
        <v>1082.81</v>
      </c>
      <c r="AE63" s="3">
        <v>1082.81</v>
      </c>
      <c r="AF63" s="3">
        <v>1110.78</v>
      </c>
      <c r="AG63" s="3">
        <v>1110.78</v>
      </c>
      <c r="AH63" s="3">
        <v>1110.78</v>
      </c>
      <c r="AI63" s="3">
        <v>1110.78</v>
      </c>
      <c r="AJ63" s="3">
        <v>1110.78</v>
      </c>
      <c r="AK63" s="3">
        <v>1110.78</v>
      </c>
      <c r="AL63" s="3">
        <v>1110.78</v>
      </c>
      <c r="AM63" s="3">
        <v>1110.78</v>
      </c>
      <c r="AN63" s="3">
        <v>1110.78</v>
      </c>
      <c r="AO63" s="3">
        <v>1110.78</v>
      </c>
      <c r="AP63" s="3">
        <v>1110.78</v>
      </c>
      <c r="AQ63" s="3">
        <v>1110.78</v>
      </c>
      <c r="AR63" s="3">
        <v>1110.78</v>
      </c>
      <c r="AS63" s="3">
        <v>1110.78</v>
      </c>
      <c r="AT63" s="3">
        <v>1110.78</v>
      </c>
      <c r="AU63" s="3">
        <v>1110.78</v>
      </c>
      <c r="AV63" s="3">
        <v>1110.78</v>
      </c>
      <c r="AW63" s="3">
        <v>1110.78</v>
      </c>
    </row>
    <row r="64" spans="1:49" x14ac:dyDescent="0.2">
      <c r="A64" t="s">
        <v>63</v>
      </c>
      <c r="B64" s="3">
        <v>246.12</v>
      </c>
      <c r="C64" s="3">
        <v>246.12</v>
      </c>
      <c r="D64" s="3">
        <v>255.45</v>
      </c>
      <c r="E64" s="3">
        <v>255.45</v>
      </c>
      <c r="F64" s="3">
        <v>264.77</v>
      </c>
      <c r="G64" s="3">
        <v>264.77</v>
      </c>
      <c r="H64" s="3">
        <v>274.10000000000002</v>
      </c>
      <c r="I64" s="3">
        <v>274.10000000000002</v>
      </c>
      <c r="J64" s="3">
        <v>283.42</v>
      </c>
      <c r="K64" s="3">
        <v>566.84</v>
      </c>
      <c r="L64" s="3">
        <v>585.49</v>
      </c>
      <c r="M64" s="3">
        <v>585.49</v>
      </c>
      <c r="N64" s="3">
        <v>604.14</v>
      </c>
      <c r="O64" s="3">
        <v>604.14</v>
      </c>
      <c r="P64" s="3">
        <v>622.78</v>
      </c>
      <c r="Q64" s="3">
        <v>622.78</v>
      </c>
      <c r="R64" s="3">
        <v>641.42999999999995</v>
      </c>
      <c r="S64" s="3">
        <v>641.42999999999995</v>
      </c>
      <c r="T64" s="3">
        <v>990.12</v>
      </c>
      <c r="U64" s="3">
        <v>990.12</v>
      </c>
      <c r="V64" s="3">
        <v>1018.09</v>
      </c>
      <c r="W64" s="3">
        <v>1018.09</v>
      </c>
      <c r="X64" s="3">
        <v>1046.07</v>
      </c>
      <c r="Y64" s="3">
        <v>1046.07</v>
      </c>
      <c r="Z64" s="3">
        <v>1046.07</v>
      </c>
      <c r="AA64" s="3">
        <v>1046.07</v>
      </c>
      <c r="AB64" s="3">
        <v>1046.07</v>
      </c>
      <c r="AC64" s="3">
        <v>1046.07</v>
      </c>
      <c r="AD64" s="3">
        <v>1046.07</v>
      </c>
      <c r="AE64" s="3">
        <v>1046.07</v>
      </c>
      <c r="AF64" s="3">
        <v>1046.07</v>
      </c>
      <c r="AG64" s="3">
        <v>1046.07</v>
      </c>
      <c r="AH64" s="3">
        <v>1046.07</v>
      </c>
      <c r="AI64" s="3">
        <v>1046.07</v>
      </c>
      <c r="AJ64" s="3">
        <v>1046.07</v>
      </c>
      <c r="AK64" s="3">
        <v>1046.07</v>
      </c>
      <c r="AL64" s="3">
        <v>1046.07</v>
      </c>
      <c r="AM64" s="3">
        <v>1046.07</v>
      </c>
      <c r="AN64" s="3">
        <v>1046.07</v>
      </c>
      <c r="AO64" s="3">
        <v>1046.07</v>
      </c>
      <c r="AP64" s="3">
        <v>1046.07</v>
      </c>
      <c r="AQ64" s="3">
        <v>1046.07</v>
      </c>
      <c r="AR64" s="3">
        <v>1046.07</v>
      </c>
      <c r="AS64" s="3">
        <v>1046.07</v>
      </c>
      <c r="AT64" s="3">
        <v>1046.07</v>
      </c>
      <c r="AU64" s="3">
        <v>1046.07</v>
      </c>
      <c r="AV64" s="3">
        <v>1046.07</v>
      </c>
      <c r="AW64" s="3">
        <v>1046.07</v>
      </c>
    </row>
    <row r="65" spans="1:49" x14ac:dyDescent="0.2">
      <c r="A65" t="s">
        <v>64</v>
      </c>
      <c r="B65" s="3">
        <v>258.55</v>
      </c>
      <c r="C65" s="3">
        <v>258.55</v>
      </c>
      <c r="D65" s="3">
        <v>267.88</v>
      </c>
      <c r="E65" s="3">
        <v>267.88</v>
      </c>
      <c r="F65" s="3">
        <v>277.2</v>
      </c>
      <c r="G65" s="3">
        <v>277.2</v>
      </c>
      <c r="H65" s="3">
        <v>286.52999999999997</v>
      </c>
      <c r="I65" s="3">
        <v>286.52999999999997</v>
      </c>
      <c r="J65" s="3">
        <v>295.85000000000002</v>
      </c>
      <c r="K65" s="3">
        <v>591.70000000000005</v>
      </c>
      <c r="L65" s="3">
        <v>610.35</v>
      </c>
      <c r="M65" s="3">
        <v>610.35</v>
      </c>
      <c r="N65" s="3">
        <v>629</v>
      </c>
      <c r="O65" s="3">
        <v>629</v>
      </c>
      <c r="P65" s="3">
        <v>647.65</v>
      </c>
      <c r="Q65" s="3">
        <v>647.65</v>
      </c>
      <c r="R65" s="3">
        <v>666.3</v>
      </c>
      <c r="S65" s="3">
        <v>666.3</v>
      </c>
      <c r="T65" s="3">
        <v>1027.42</v>
      </c>
      <c r="U65" s="3">
        <v>1027.42</v>
      </c>
      <c r="V65" s="3">
        <v>1055.3900000000001</v>
      </c>
      <c r="W65" s="3">
        <v>1055.3900000000001</v>
      </c>
      <c r="X65" s="3">
        <v>1083.3599999999999</v>
      </c>
      <c r="Y65" s="3">
        <v>1083.3599999999999</v>
      </c>
      <c r="Z65" s="3">
        <v>1083.3599999999999</v>
      </c>
      <c r="AA65" s="3">
        <v>1083.3599999999999</v>
      </c>
      <c r="AB65" s="3">
        <v>1083.3599999999999</v>
      </c>
      <c r="AC65" s="3">
        <v>1083.3599999999999</v>
      </c>
      <c r="AD65" s="3">
        <v>1083.3599999999999</v>
      </c>
      <c r="AE65" s="3">
        <v>1083.3599999999999</v>
      </c>
      <c r="AF65" s="3">
        <v>1083.3599999999999</v>
      </c>
      <c r="AG65" s="3">
        <v>1083.3599999999999</v>
      </c>
      <c r="AH65" s="3">
        <v>1083.3599999999999</v>
      </c>
      <c r="AI65" s="3">
        <v>1083.3599999999999</v>
      </c>
      <c r="AJ65" s="3">
        <v>1083.3599999999999</v>
      </c>
      <c r="AK65" s="3">
        <v>1083.3599999999999</v>
      </c>
      <c r="AL65" s="3">
        <v>1083.3599999999999</v>
      </c>
      <c r="AM65" s="3">
        <v>1083.3599999999999</v>
      </c>
      <c r="AN65" s="3">
        <v>1083.3599999999999</v>
      </c>
      <c r="AO65" s="3">
        <v>1083.3599999999999</v>
      </c>
      <c r="AP65" s="3">
        <v>1083.3599999999999</v>
      </c>
      <c r="AQ65" s="3">
        <v>1083.3599999999999</v>
      </c>
      <c r="AR65" s="3">
        <v>1083.3599999999999</v>
      </c>
      <c r="AS65" s="3">
        <v>1083.3599999999999</v>
      </c>
      <c r="AT65" s="3">
        <v>1083.3599999999999</v>
      </c>
      <c r="AU65" s="3">
        <v>1083.3599999999999</v>
      </c>
      <c r="AV65" s="3">
        <v>1083.3599999999999</v>
      </c>
      <c r="AW65" s="3">
        <v>1083.3599999999999</v>
      </c>
    </row>
    <row r="66" spans="1:49" x14ac:dyDescent="0.2">
      <c r="A66" t="s">
        <v>65</v>
      </c>
      <c r="B66" s="3">
        <v>151.63999999999999</v>
      </c>
      <c r="C66" s="3">
        <v>158.47999999999999</v>
      </c>
      <c r="D66" s="3">
        <v>158.47999999999999</v>
      </c>
      <c r="E66" s="3">
        <v>163.44999999999999</v>
      </c>
      <c r="F66" s="3">
        <v>163.44999999999999</v>
      </c>
      <c r="G66" s="3">
        <v>168.42</v>
      </c>
      <c r="H66" s="3">
        <v>168.42</v>
      </c>
      <c r="I66" s="3">
        <v>173.4</v>
      </c>
      <c r="J66" s="3">
        <v>173.4</v>
      </c>
      <c r="K66" s="3">
        <v>356.74</v>
      </c>
      <c r="L66" s="3">
        <v>361.71</v>
      </c>
      <c r="M66" s="3">
        <v>371.66</v>
      </c>
      <c r="N66" s="3">
        <v>371.66</v>
      </c>
      <c r="O66" s="3">
        <v>381.6</v>
      </c>
      <c r="P66" s="3">
        <v>381.6</v>
      </c>
      <c r="Q66" s="3">
        <v>391.55</v>
      </c>
      <c r="R66" s="3">
        <v>391.55</v>
      </c>
      <c r="S66" s="3">
        <v>401.49</v>
      </c>
      <c r="T66" s="3">
        <v>602.24</v>
      </c>
      <c r="U66" s="3">
        <v>617.16</v>
      </c>
      <c r="V66" s="3">
        <v>617.16</v>
      </c>
      <c r="W66" s="3">
        <v>632.07000000000005</v>
      </c>
      <c r="X66" s="3">
        <v>632.07000000000005</v>
      </c>
      <c r="Y66" s="3">
        <v>646.99</v>
      </c>
      <c r="Z66" s="3">
        <v>646.99</v>
      </c>
      <c r="AA66" s="3">
        <v>661.91</v>
      </c>
      <c r="AB66" s="3">
        <v>661.91</v>
      </c>
      <c r="AC66" s="3">
        <v>676.83</v>
      </c>
      <c r="AD66" s="3">
        <v>676.83</v>
      </c>
      <c r="AE66" s="3">
        <v>676.83</v>
      </c>
      <c r="AF66" s="3">
        <v>676.83</v>
      </c>
      <c r="AG66" s="3">
        <v>676.83</v>
      </c>
      <c r="AH66" s="3">
        <v>676.83</v>
      </c>
      <c r="AI66" s="3">
        <v>676.83</v>
      </c>
      <c r="AJ66" s="3">
        <v>676.83</v>
      </c>
      <c r="AK66" s="3">
        <v>676.83</v>
      </c>
      <c r="AL66" s="3">
        <v>676.83</v>
      </c>
      <c r="AM66" s="3">
        <v>676.83</v>
      </c>
      <c r="AN66" s="3">
        <v>676.83</v>
      </c>
      <c r="AO66" s="3">
        <v>676.83</v>
      </c>
      <c r="AP66" s="3">
        <v>676.83</v>
      </c>
      <c r="AQ66" s="3">
        <v>676.83</v>
      </c>
      <c r="AR66" s="3">
        <v>676.83</v>
      </c>
      <c r="AS66" s="3">
        <v>676.83</v>
      </c>
      <c r="AT66" s="3">
        <v>676.83</v>
      </c>
      <c r="AU66" s="3">
        <v>676.83</v>
      </c>
      <c r="AV66" s="3">
        <v>676.83</v>
      </c>
      <c r="AW66" s="3">
        <v>676.83</v>
      </c>
    </row>
    <row r="67" spans="1:49" x14ac:dyDescent="0.2">
      <c r="A67" t="s">
        <v>66</v>
      </c>
      <c r="B67" s="3">
        <v>156.61000000000001</v>
      </c>
      <c r="C67" s="3">
        <v>163.44999999999999</v>
      </c>
      <c r="D67" s="3">
        <v>163.44999999999999</v>
      </c>
      <c r="E67" s="3">
        <v>168.42</v>
      </c>
      <c r="F67" s="3">
        <v>168.42</v>
      </c>
      <c r="G67" s="3">
        <v>173.4</v>
      </c>
      <c r="H67" s="3">
        <v>173.4</v>
      </c>
      <c r="I67" s="3">
        <v>178.37</v>
      </c>
      <c r="J67" s="3">
        <v>178.37</v>
      </c>
      <c r="K67" s="3">
        <v>366.68</v>
      </c>
      <c r="L67" s="3">
        <v>371.65</v>
      </c>
      <c r="M67" s="3">
        <v>381.6</v>
      </c>
      <c r="N67" s="3">
        <v>381.6</v>
      </c>
      <c r="O67" s="3">
        <v>391.55</v>
      </c>
      <c r="P67" s="3">
        <v>391.55</v>
      </c>
      <c r="Q67" s="3">
        <v>401.49</v>
      </c>
      <c r="R67" s="3">
        <v>401.49</v>
      </c>
      <c r="S67" s="3">
        <v>411.44</v>
      </c>
      <c r="T67" s="3">
        <v>617.16</v>
      </c>
      <c r="U67" s="3">
        <v>632.07000000000005</v>
      </c>
      <c r="V67" s="3">
        <v>632.07000000000005</v>
      </c>
      <c r="W67" s="3">
        <v>646.99</v>
      </c>
      <c r="X67" s="3">
        <v>646.99</v>
      </c>
      <c r="Y67" s="3">
        <v>661.91</v>
      </c>
      <c r="Z67" s="3">
        <v>661.91</v>
      </c>
      <c r="AA67" s="3">
        <v>676.83</v>
      </c>
      <c r="AB67" s="3">
        <v>676.83</v>
      </c>
      <c r="AC67" s="3">
        <v>691.75</v>
      </c>
      <c r="AD67" s="3">
        <v>691.75</v>
      </c>
      <c r="AE67" s="3">
        <v>691.75</v>
      </c>
      <c r="AF67" s="3">
        <v>691.75</v>
      </c>
      <c r="AG67" s="3">
        <v>691.75</v>
      </c>
      <c r="AH67" s="3">
        <v>691.75</v>
      </c>
      <c r="AI67" s="3">
        <v>691.75</v>
      </c>
      <c r="AJ67" s="3">
        <v>691.75</v>
      </c>
      <c r="AK67" s="3">
        <v>691.75</v>
      </c>
      <c r="AL67" s="3">
        <v>691.75</v>
      </c>
      <c r="AM67" s="3">
        <v>691.75</v>
      </c>
      <c r="AN67" s="3">
        <v>691.75</v>
      </c>
      <c r="AO67" s="3">
        <v>691.75</v>
      </c>
      <c r="AP67" s="3">
        <v>691.75</v>
      </c>
      <c r="AQ67" s="3">
        <v>691.75</v>
      </c>
      <c r="AR67" s="3">
        <v>691.75</v>
      </c>
      <c r="AS67" s="3">
        <v>691.75</v>
      </c>
      <c r="AT67" s="3">
        <v>691.75</v>
      </c>
      <c r="AU67" s="3">
        <v>691.75</v>
      </c>
      <c r="AV67" s="3">
        <v>691.75</v>
      </c>
      <c r="AW67" s="3">
        <v>691.75</v>
      </c>
    </row>
    <row r="68" spans="1:49" x14ac:dyDescent="0.2">
      <c r="A68" t="s">
        <v>363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</row>
    <row r="69" spans="1:49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tabColor theme="5" tint="0.79998168889431442"/>
  </sheetPr>
  <dimension ref="A1:AW68"/>
  <sheetViews>
    <sheetView workbookViewId="0">
      <pane ySplit="1" topLeftCell="A2" activePane="bottomLeft" state="frozen"/>
      <selection activeCell="A68" sqref="A68"/>
      <selection pane="bottomLeft" activeCell="B2" sqref="B2:AW67"/>
    </sheetView>
  </sheetViews>
  <sheetFormatPr baseColWidth="10" defaultColWidth="11.42578125" defaultRowHeight="12.75" x14ac:dyDescent="0.2"/>
  <cols>
    <col min="1" max="1" width="17.7109375" customWidth="1"/>
  </cols>
  <sheetData>
    <row r="1" spans="1:49" x14ac:dyDescent="0.2">
      <c r="A1" s="1" t="s">
        <v>0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</row>
    <row r="2" spans="1:49" x14ac:dyDescent="0.2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99.16</v>
      </c>
      <c r="U2">
        <v>99.16</v>
      </c>
      <c r="V2">
        <v>99.16</v>
      </c>
      <c r="W2">
        <v>99.16</v>
      </c>
      <c r="X2">
        <v>99.16</v>
      </c>
      <c r="Y2">
        <v>99.16</v>
      </c>
      <c r="Z2">
        <v>99.16</v>
      </c>
      <c r="AA2">
        <v>99.16</v>
      </c>
      <c r="AB2">
        <v>99.16</v>
      </c>
      <c r="AC2">
        <v>99.16</v>
      </c>
      <c r="AD2">
        <v>99.16</v>
      </c>
      <c r="AE2">
        <v>99.16</v>
      </c>
      <c r="AF2">
        <v>99.16</v>
      </c>
      <c r="AG2">
        <v>99.16</v>
      </c>
      <c r="AH2">
        <v>99.16</v>
      </c>
      <c r="AI2">
        <v>99.16</v>
      </c>
      <c r="AJ2">
        <v>99.16</v>
      </c>
      <c r="AK2">
        <v>99.16</v>
      </c>
      <c r="AL2">
        <v>99.16</v>
      </c>
      <c r="AM2">
        <v>99.16</v>
      </c>
      <c r="AN2">
        <v>99.16</v>
      </c>
      <c r="AO2">
        <v>99.16</v>
      </c>
      <c r="AP2">
        <v>99.16</v>
      </c>
      <c r="AQ2">
        <v>99.16</v>
      </c>
      <c r="AR2">
        <v>99.16</v>
      </c>
      <c r="AS2">
        <v>99.16</v>
      </c>
      <c r="AT2">
        <v>99.16</v>
      </c>
      <c r="AU2">
        <v>99.16</v>
      </c>
      <c r="AV2">
        <v>99.16</v>
      </c>
      <c r="AW2">
        <v>99.16</v>
      </c>
    </row>
    <row r="3" spans="1:49" x14ac:dyDescent="0.2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99.16</v>
      </c>
      <c r="U3">
        <v>99.16</v>
      </c>
      <c r="V3">
        <v>99.16</v>
      </c>
      <c r="W3">
        <v>99.16</v>
      </c>
      <c r="X3">
        <v>99.16</v>
      </c>
      <c r="Y3">
        <v>99.16</v>
      </c>
      <c r="Z3">
        <v>99.16</v>
      </c>
      <c r="AA3">
        <v>99.16</v>
      </c>
      <c r="AB3">
        <v>99.16</v>
      </c>
      <c r="AC3">
        <v>99.16</v>
      </c>
      <c r="AD3">
        <v>99.16</v>
      </c>
      <c r="AE3">
        <v>99.16</v>
      </c>
      <c r="AF3">
        <v>99.16</v>
      </c>
      <c r="AG3">
        <v>99.16</v>
      </c>
      <c r="AH3">
        <v>99.16</v>
      </c>
      <c r="AI3">
        <v>99.16</v>
      </c>
      <c r="AJ3">
        <v>99.16</v>
      </c>
      <c r="AK3">
        <v>99.16</v>
      </c>
      <c r="AL3">
        <v>99.16</v>
      </c>
      <c r="AM3">
        <v>99.16</v>
      </c>
      <c r="AN3">
        <v>99.16</v>
      </c>
      <c r="AO3">
        <v>99.16</v>
      </c>
      <c r="AP3">
        <v>99.16</v>
      </c>
      <c r="AQ3">
        <v>99.16</v>
      </c>
      <c r="AR3">
        <v>99.16</v>
      </c>
      <c r="AS3">
        <v>99.16</v>
      </c>
      <c r="AT3">
        <v>99.16</v>
      </c>
      <c r="AU3">
        <v>99.16</v>
      </c>
      <c r="AV3">
        <v>99.16</v>
      </c>
      <c r="AW3">
        <v>99.16</v>
      </c>
    </row>
    <row r="4" spans="1:49" x14ac:dyDescent="0.2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99.16</v>
      </c>
      <c r="U4">
        <v>99.16</v>
      </c>
      <c r="V4">
        <v>99.16</v>
      </c>
      <c r="W4">
        <v>99.16</v>
      </c>
      <c r="X4">
        <v>99.16</v>
      </c>
      <c r="Y4">
        <v>99.16</v>
      </c>
      <c r="Z4">
        <v>99.16</v>
      </c>
      <c r="AA4">
        <v>99.16</v>
      </c>
      <c r="AB4">
        <v>99.16</v>
      </c>
      <c r="AC4">
        <v>99.16</v>
      </c>
      <c r="AD4">
        <v>99.16</v>
      </c>
      <c r="AE4">
        <v>99.16</v>
      </c>
      <c r="AF4">
        <v>99.16</v>
      </c>
      <c r="AG4">
        <v>99.16</v>
      </c>
      <c r="AH4">
        <v>99.16</v>
      </c>
      <c r="AI4">
        <v>99.16</v>
      </c>
      <c r="AJ4">
        <v>99.16</v>
      </c>
      <c r="AK4">
        <v>99.16</v>
      </c>
      <c r="AL4">
        <v>99.16</v>
      </c>
      <c r="AM4">
        <v>99.16</v>
      </c>
      <c r="AN4">
        <v>99.16</v>
      </c>
      <c r="AO4">
        <v>99.16</v>
      </c>
      <c r="AP4">
        <v>99.16</v>
      </c>
      <c r="AQ4">
        <v>99.16</v>
      </c>
      <c r="AR4">
        <v>99.16</v>
      </c>
      <c r="AS4">
        <v>99.16</v>
      </c>
      <c r="AT4">
        <v>99.16</v>
      </c>
      <c r="AU4">
        <v>99.16</v>
      </c>
      <c r="AV4">
        <v>99.16</v>
      </c>
      <c r="AW4">
        <v>99.16</v>
      </c>
    </row>
    <row r="5" spans="1:49" x14ac:dyDescent="0.2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99.16</v>
      </c>
      <c r="U5">
        <v>99.16</v>
      </c>
      <c r="V5">
        <v>99.16</v>
      </c>
      <c r="W5">
        <v>99.16</v>
      </c>
      <c r="X5">
        <v>99.16</v>
      </c>
      <c r="Y5">
        <v>99.16</v>
      </c>
      <c r="Z5">
        <v>99.16</v>
      </c>
      <c r="AA5">
        <v>99.16</v>
      </c>
      <c r="AB5">
        <v>99.16</v>
      </c>
      <c r="AC5">
        <v>99.16</v>
      </c>
      <c r="AD5">
        <v>99.16</v>
      </c>
      <c r="AE5">
        <v>99.16</v>
      </c>
      <c r="AF5">
        <v>99.16</v>
      </c>
      <c r="AG5">
        <v>99.16</v>
      </c>
      <c r="AH5">
        <v>99.16</v>
      </c>
      <c r="AI5">
        <v>99.16</v>
      </c>
      <c r="AJ5">
        <v>99.16</v>
      </c>
      <c r="AK5">
        <v>99.16</v>
      </c>
      <c r="AL5">
        <v>99.16</v>
      </c>
      <c r="AM5">
        <v>99.16</v>
      </c>
      <c r="AN5">
        <v>99.16</v>
      </c>
      <c r="AO5">
        <v>99.16</v>
      </c>
      <c r="AP5">
        <v>99.16</v>
      </c>
      <c r="AQ5">
        <v>99.16</v>
      </c>
      <c r="AR5">
        <v>99.16</v>
      </c>
      <c r="AS5">
        <v>99.16</v>
      </c>
      <c r="AT5">
        <v>99.16</v>
      </c>
      <c r="AU5">
        <v>99.16</v>
      </c>
      <c r="AV5">
        <v>99.16</v>
      </c>
      <c r="AW5">
        <v>99.16</v>
      </c>
    </row>
    <row r="6" spans="1:49" x14ac:dyDescent="0.2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99.16</v>
      </c>
      <c r="U6">
        <v>99.16</v>
      </c>
      <c r="V6">
        <v>99.16</v>
      </c>
      <c r="W6">
        <v>99.16</v>
      </c>
      <c r="X6">
        <v>99.16</v>
      </c>
      <c r="Y6">
        <v>99.16</v>
      </c>
      <c r="Z6">
        <v>99.16</v>
      </c>
      <c r="AA6">
        <v>99.16</v>
      </c>
      <c r="AB6">
        <v>99.16</v>
      </c>
      <c r="AC6">
        <v>99.16</v>
      </c>
      <c r="AD6">
        <v>99.16</v>
      </c>
      <c r="AE6">
        <v>99.16</v>
      </c>
      <c r="AF6">
        <v>99.16</v>
      </c>
      <c r="AG6">
        <v>99.16</v>
      </c>
      <c r="AH6">
        <v>99.16</v>
      </c>
      <c r="AI6">
        <v>99.16</v>
      </c>
      <c r="AJ6">
        <v>99.16</v>
      </c>
      <c r="AK6">
        <v>99.16</v>
      </c>
      <c r="AL6">
        <v>99.16</v>
      </c>
      <c r="AM6">
        <v>99.16</v>
      </c>
      <c r="AN6">
        <v>99.16</v>
      </c>
      <c r="AO6">
        <v>99.16</v>
      </c>
      <c r="AP6">
        <v>99.16</v>
      </c>
      <c r="AQ6">
        <v>99.16</v>
      </c>
      <c r="AR6">
        <v>99.16</v>
      </c>
      <c r="AS6">
        <v>99.16</v>
      </c>
      <c r="AT6">
        <v>99.16</v>
      </c>
      <c r="AU6">
        <v>99.16</v>
      </c>
      <c r="AV6">
        <v>99.16</v>
      </c>
      <c r="AW6">
        <v>99.16</v>
      </c>
    </row>
    <row r="7" spans="1:49" x14ac:dyDescent="0.2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99.16</v>
      </c>
      <c r="U7">
        <v>99.16</v>
      </c>
      <c r="V7">
        <v>99.16</v>
      </c>
      <c r="W7">
        <v>99.16</v>
      </c>
      <c r="X7">
        <v>99.16</v>
      </c>
      <c r="Y7">
        <v>99.16</v>
      </c>
      <c r="Z7">
        <v>99.16</v>
      </c>
      <c r="AA7">
        <v>99.16</v>
      </c>
      <c r="AB7">
        <v>99.16</v>
      </c>
      <c r="AC7">
        <v>99.16</v>
      </c>
      <c r="AD7">
        <v>99.16</v>
      </c>
      <c r="AE7">
        <v>99.16</v>
      </c>
      <c r="AF7">
        <v>99.16</v>
      </c>
      <c r="AG7">
        <v>99.16</v>
      </c>
      <c r="AH7">
        <v>99.16</v>
      </c>
      <c r="AI7">
        <v>99.16</v>
      </c>
      <c r="AJ7">
        <v>99.16</v>
      </c>
      <c r="AK7">
        <v>99.16</v>
      </c>
      <c r="AL7">
        <v>99.16</v>
      </c>
      <c r="AM7">
        <v>99.16</v>
      </c>
      <c r="AN7">
        <v>99.16</v>
      </c>
      <c r="AO7">
        <v>99.16</v>
      </c>
      <c r="AP7">
        <v>99.16</v>
      </c>
      <c r="AQ7">
        <v>99.16</v>
      </c>
      <c r="AR7">
        <v>99.16</v>
      </c>
      <c r="AS7">
        <v>99.16</v>
      </c>
      <c r="AT7">
        <v>99.16</v>
      </c>
      <c r="AU7">
        <v>99.16</v>
      </c>
      <c r="AV7">
        <v>99.16</v>
      </c>
      <c r="AW7">
        <v>99.16</v>
      </c>
    </row>
    <row r="8" spans="1:49" x14ac:dyDescent="0.2">
      <c r="A8" t="s">
        <v>10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99.16</v>
      </c>
      <c r="U8">
        <v>99.16</v>
      </c>
      <c r="V8">
        <v>99.16</v>
      </c>
      <c r="W8">
        <v>99.16</v>
      </c>
      <c r="X8">
        <v>99.16</v>
      </c>
      <c r="Y8">
        <v>99.16</v>
      </c>
      <c r="Z8">
        <v>99.16</v>
      </c>
      <c r="AA8">
        <v>99.16</v>
      </c>
      <c r="AB8">
        <v>99.16</v>
      </c>
      <c r="AC8">
        <v>99.16</v>
      </c>
      <c r="AD8">
        <v>99.16</v>
      </c>
      <c r="AE8">
        <v>99.16</v>
      </c>
      <c r="AF8">
        <v>99.16</v>
      </c>
      <c r="AG8">
        <v>99.16</v>
      </c>
      <c r="AH8">
        <v>99.16</v>
      </c>
      <c r="AI8">
        <v>99.16</v>
      </c>
      <c r="AJ8">
        <v>99.16</v>
      </c>
      <c r="AK8">
        <v>99.16</v>
      </c>
      <c r="AL8">
        <v>99.16</v>
      </c>
      <c r="AM8">
        <v>99.16</v>
      </c>
      <c r="AN8">
        <v>99.16</v>
      </c>
      <c r="AO8">
        <v>99.16</v>
      </c>
      <c r="AP8">
        <v>99.16</v>
      </c>
      <c r="AQ8">
        <v>99.16</v>
      </c>
      <c r="AR8">
        <v>99.16</v>
      </c>
      <c r="AS8">
        <v>99.16</v>
      </c>
      <c r="AT8">
        <v>99.16</v>
      </c>
      <c r="AU8">
        <v>99.16</v>
      </c>
      <c r="AV8">
        <v>99.16</v>
      </c>
      <c r="AW8">
        <v>99.16</v>
      </c>
    </row>
    <row r="9" spans="1:49" x14ac:dyDescent="0.2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99.16</v>
      </c>
      <c r="U9">
        <v>99.16</v>
      </c>
      <c r="V9">
        <v>99.16</v>
      </c>
      <c r="W9">
        <v>99.16</v>
      </c>
      <c r="X9">
        <v>99.16</v>
      </c>
      <c r="Y9">
        <v>99.16</v>
      </c>
      <c r="Z9">
        <v>99.16</v>
      </c>
      <c r="AA9">
        <v>99.16</v>
      </c>
      <c r="AB9">
        <v>99.16</v>
      </c>
      <c r="AC9">
        <v>99.16</v>
      </c>
      <c r="AD9">
        <v>99.16</v>
      </c>
      <c r="AE9">
        <v>99.16</v>
      </c>
      <c r="AF9">
        <v>99.16</v>
      </c>
      <c r="AG9">
        <v>99.16</v>
      </c>
      <c r="AH9">
        <v>99.16</v>
      </c>
      <c r="AI9">
        <v>99.16</v>
      </c>
      <c r="AJ9">
        <v>99.16</v>
      </c>
      <c r="AK9">
        <v>99.16</v>
      </c>
      <c r="AL9">
        <v>99.16</v>
      </c>
      <c r="AM9">
        <v>99.16</v>
      </c>
      <c r="AN9">
        <v>99.16</v>
      </c>
      <c r="AO9">
        <v>99.16</v>
      </c>
      <c r="AP9">
        <v>99.16</v>
      </c>
      <c r="AQ9">
        <v>99.16</v>
      </c>
      <c r="AR9">
        <v>99.16</v>
      </c>
      <c r="AS9">
        <v>99.16</v>
      </c>
      <c r="AT9">
        <v>99.16</v>
      </c>
      <c r="AU9">
        <v>99.16</v>
      </c>
      <c r="AV9">
        <v>99.16</v>
      </c>
      <c r="AW9">
        <v>99.16</v>
      </c>
    </row>
    <row r="10" spans="1:49" x14ac:dyDescent="0.2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99.16</v>
      </c>
      <c r="U10">
        <v>99.16</v>
      </c>
      <c r="V10">
        <v>99.16</v>
      </c>
      <c r="W10">
        <v>99.16</v>
      </c>
      <c r="X10">
        <v>99.16</v>
      </c>
      <c r="Y10">
        <v>99.16</v>
      </c>
      <c r="Z10">
        <v>99.16</v>
      </c>
      <c r="AA10">
        <v>99.16</v>
      </c>
      <c r="AB10">
        <v>99.16</v>
      </c>
      <c r="AC10">
        <v>99.16</v>
      </c>
      <c r="AD10">
        <v>99.16</v>
      </c>
      <c r="AE10">
        <v>99.16</v>
      </c>
      <c r="AF10">
        <v>99.16</v>
      </c>
      <c r="AG10">
        <v>99.16</v>
      </c>
      <c r="AH10">
        <v>99.16</v>
      </c>
      <c r="AI10">
        <v>99.16</v>
      </c>
      <c r="AJ10">
        <v>99.16</v>
      </c>
      <c r="AK10">
        <v>99.16</v>
      </c>
      <c r="AL10">
        <v>99.16</v>
      </c>
      <c r="AM10">
        <v>99.16</v>
      </c>
      <c r="AN10">
        <v>99.16</v>
      </c>
      <c r="AO10">
        <v>99.16</v>
      </c>
      <c r="AP10">
        <v>99.16</v>
      </c>
      <c r="AQ10">
        <v>99.16</v>
      </c>
      <c r="AR10">
        <v>99.16</v>
      </c>
      <c r="AS10">
        <v>99.16</v>
      </c>
      <c r="AT10">
        <v>99.16</v>
      </c>
      <c r="AU10">
        <v>99.16</v>
      </c>
      <c r="AV10">
        <v>99.16</v>
      </c>
      <c r="AW10">
        <v>99.16</v>
      </c>
    </row>
    <row r="11" spans="1:49" x14ac:dyDescent="0.2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99.16</v>
      </c>
      <c r="U11">
        <v>99.16</v>
      </c>
      <c r="V11">
        <v>99.16</v>
      </c>
      <c r="W11">
        <v>99.16</v>
      </c>
      <c r="X11">
        <v>99.16</v>
      </c>
      <c r="Y11">
        <v>99.16</v>
      </c>
      <c r="Z11">
        <v>99.16</v>
      </c>
      <c r="AA11">
        <v>99.16</v>
      </c>
      <c r="AB11">
        <v>99.16</v>
      </c>
      <c r="AC11">
        <v>99.16</v>
      </c>
      <c r="AD11">
        <v>99.16</v>
      </c>
      <c r="AE11">
        <v>99.16</v>
      </c>
      <c r="AF11">
        <v>99.16</v>
      </c>
      <c r="AG11">
        <v>99.16</v>
      </c>
      <c r="AH11">
        <v>99.16</v>
      </c>
      <c r="AI11">
        <v>99.16</v>
      </c>
      <c r="AJ11">
        <v>99.16</v>
      </c>
      <c r="AK11">
        <v>99.16</v>
      </c>
      <c r="AL11">
        <v>99.16</v>
      </c>
      <c r="AM11">
        <v>99.16</v>
      </c>
      <c r="AN11">
        <v>99.16</v>
      </c>
      <c r="AO11">
        <v>99.16</v>
      </c>
      <c r="AP11">
        <v>99.16</v>
      </c>
      <c r="AQ11">
        <v>99.16</v>
      </c>
      <c r="AR11">
        <v>99.16</v>
      </c>
      <c r="AS11">
        <v>99.16</v>
      </c>
      <c r="AT11">
        <v>99.16</v>
      </c>
      <c r="AU11">
        <v>99.16</v>
      </c>
      <c r="AV11">
        <v>99.16</v>
      </c>
      <c r="AW11">
        <v>99.16</v>
      </c>
    </row>
    <row r="12" spans="1:49" x14ac:dyDescent="0.2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99.16</v>
      </c>
      <c r="U12">
        <v>99.16</v>
      </c>
      <c r="V12">
        <v>99.16</v>
      </c>
      <c r="W12">
        <v>99.16</v>
      </c>
      <c r="X12">
        <v>99.16</v>
      </c>
      <c r="Y12">
        <v>99.16</v>
      </c>
      <c r="Z12">
        <v>99.16</v>
      </c>
      <c r="AA12">
        <v>99.16</v>
      </c>
      <c r="AB12">
        <v>99.16</v>
      </c>
      <c r="AC12">
        <v>99.16</v>
      </c>
      <c r="AD12">
        <v>99.16</v>
      </c>
      <c r="AE12">
        <v>99.16</v>
      </c>
      <c r="AF12">
        <v>99.16</v>
      </c>
      <c r="AG12">
        <v>99.16</v>
      </c>
      <c r="AH12">
        <v>99.16</v>
      </c>
      <c r="AI12">
        <v>99.16</v>
      </c>
      <c r="AJ12">
        <v>99.16</v>
      </c>
      <c r="AK12">
        <v>99.16</v>
      </c>
      <c r="AL12">
        <v>99.16</v>
      </c>
      <c r="AM12">
        <v>99.16</v>
      </c>
      <c r="AN12">
        <v>99.16</v>
      </c>
      <c r="AO12">
        <v>99.16</v>
      </c>
      <c r="AP12">
        <v>99.16</v>
      </c>
      <c r="AQ12">
        <v>99.16</v>
      </c>
      <c r="AR12">
        <v>99.16</v>
      </c>
      <c r="AS12">
        <v>99.16</v>
      </c>
      <c r="AT12">
        <v>99.16</v>
      </c>
      <c r="AU12">
        <v>99.16</v>
      </c>
      <c r="AV12">
        <v>99.16</v>
      </c>
      <c r="AW12">
        <v>99.16</v>
      </c>
    </row>
    <row r="13" spans="1:49" x14ac:dyDescent="0.2">
      <c r="A13" s="1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99.16</v>
      </c>
      <c r="U13">
        <v>99.16</v>
      </c>
      <c r="V13">
        <v>99.16</v>
      </c>
      <c r="W13">
        <v>99.16</v>
      </c>
      <c r="X13">
        <v>99.16</v>
      </c>
      <c r="Y13">
        <v>99.16</v>
      </c>
      <c r="Z13">
        <v>99.16</v>
      </c>
      <c r="AA13">
        <v>99.16</v>
      </c>
      <c r="AB13">
        <v>99.16</v>
      </c>
      <c r="AC13">
        <v>99.16</v>
      </c>
      <c r="AD13">
        <v>99.16</v>
      </c>
      <c r="AE13">
        <v>99.16</v>
      </c>
      <c r="AF13">
        <v>99.16</v>
      </c>
      <c r="AG13">
        <v>99.16</v>
      </c>
      <c r="AH13">
        <v>99.16</v>
      </c>
      <c r="AI13">
        <v>99.16</v>
      </c>
      <c r="AJ13">
        <v>99.16</v>
      </c>
      <c r="AK13">
        <v>99.16</v>
      </c>
      <c r="AL13">
        <v>99.16</v>
      </c>
      <c r="AM13">
        <v>99.16</v>
      </c>
      <c r="AN13">
        <v>99.16</v>
      </c>
      <c r="AO13">
        <v>99.16</v>
      </c>
      <c r="AP13">
        <v>99.16</v>
      </c>
      <c r="AQ13">
        <v>99.16</v>
      </c>
      <c r="AR13">
        <v>99.16</v>
      </c>
      <c r="AS13">
        <v>99.16</v>
      </c>
      <c r="AT13">
        <v>99.16</v>
      </c>
      <c r="AU13">
        <v>99.16</v>
      </c>
      <c r="AV13">
        <v>99.16</v>
      </c>
      <c r="AW13">
        <v>99.16</v>
      </c>
    </row>
    <row r="14" spans="1:49" x14ac:dyDescent="0.2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99.16</v>
      </c>
      <c r="U14">
        <v>99.16</v>
      </c>
      <c r="V14">
        <v>99.16</v>
      </c>
      <c r="W14">
        <v>99.16</v>
      </c>
      <c r="X14">
        <v>99.16</v>
      </c>
      <c r="Y14">
        <v>99.16</v>
      </c>
      <c r="Z14">
        <v>99.16</v>
      </c>
      <c r="AA14">
        <v>99.16</v>
      </c>
      <c r="AB14">
        <v>99.16</v>
      </c>
      <c r="AC14">
        <v>99.16</v>
      </c>
      <c r="AD14">
        <v>99.16</v>
      </c>
      <c r="AE14">
        <v>99.16</v>
      </c>
      <c r="AF14">
        <v>99.16</v>
      </c>
      <c r="AG14">
        <v>99.16</v>
      </c>
      <c r="AH14">
        <v>99.16</v>
      </c>
      <c r="AI14">
        <v>99.16</v>
      </c>
      <c r="AJ14">
        <v>99.16</v>
      </c>
      <c r="AK14">
        <v>99.16</v>
      </c>
      <c r="AL14">
        <v>99.16</v>
      </c>
      <c r="AM14">
        <v>99.16</v>
      </c>
      <c r="AN14">
        <v>99.16</v>
      </c>
      <c r="AO14">
        <v>99.16</v>
      </c>
      <c r="AP14">
        <v>99.16</v>
      </c>
      <c r="AQ14">
        <v>99.16</v>
      </c>
      <c r="AR14">
        <v>99.16</v>
      </c>
      <c r="AS14">
        <v>99.16</v>
      </c>
      <c r="AT14">
        <v>99.16</v>
      </c>
      <c r="AU14">
        <v>99.16</v>
      </c>
      <c r="AV14">
        <v>99.16</v>
      </c>
      <c r="AW14">
        <v>99.16</v>
      </c>
    </row>
    <row r="15" spans="1:49" x14ac:dyDescent="0.2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99.16</v>
      </c>
      <c r="U15">
        <v>99.16</v>
      </c>
      <c r="V15">
        <v>99.16</v>
      </c>
      <c r="W15">
        <v>99.16</v>
      </c>
      <c r="X15">
        <v>99.16</v>
      </c>
      <c r="Y15">
        <v>99.16</v>
      </c>
      <c r="Z15">
        <v>99.16</v>
      </c>
      <c r="AA15">
        <v>99.16</v>
      </c>
      <c r="AB15">
        <v>99.16</v>
      </c>
      <c r="AC15">
        <v>99.16</v>
      </c>
      <c r="AD15">
        <v>99.16</v>
      </c>
      <c r="AE15">
        <v>99.16</v>
      </c>
      <c r="AF15">
        <v>99.16</v>
      </c>
      <c r="AG15">
        <v>99.16</v>
      </c>
      <c r="AH15">
        <v>99.16</v>
      </c>
      <c r="AI15">
        <v>99.16</v>
      </c>
      <c r="AJ15">
        <v>99.16</v>
      </c>
      <c r="AK15">
        <v>99.16</v>
      </c>
      <c r="AL15">
        <v>99.16</v>
      </c>
      <c r="AM15">
        <v>99.16</v>
      </c>
      <c r="AN15">
        <v>99.16</v>
      </c>
      <c r="AO15">
        <v>99.16</v>
      </c>
      <c r="AP15">
        <v>99.16</v>
      </c>
      <c r="AQ15">
        <v>99.16</v>
      </c>
      <c r="AR15">
        <v>99.16</v>
      </c>
      <c r="AS15">
        <v>99.16</v>
      </c>
      <c r="AT15">
        <v>99.16</v>
      </c>
      <c r="AU15">
        <v>99.16</v>
      </c>
      <c r="AV15">
        <v>99.16</v>
      </c>
      <c r="AW15">
        <v>99.16</v>
      </c>
    </row>
    <row r="16" spans="1:49" x14ac:dyDescent="0.2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99.16</v>
      </c>
      <c r="U16">
        <v>99.16</v>
      </c>
      <c r="V16">
        <v>99.16</v>
      </c>
      <c r="W16">
        <v>99.16</v>
      </c>
      <c r="X16">
        <v>99.16</v>
      </c>
      <c r="Y16">
        <v>99.16</v>
      </c>
      <c r="Z16">
        <v>99.16</v>
      </c>
      <c r="AA16">
        <v>99.16</v>
      </c>
      <c r="AB16">
        <v>99.16</v>
      </c>
      <c r="AC16">
        <v>99.16</v>
      </c>
      <c r="AD16">
        <v>99.16</v>
      </c>
      <c r="AE16">
        <v>99.16</v>
      </c>
      <c r="AF16">
        <v>99.16</v>
      </c>
      <c r="AG16">
        <v>99.16</v>
      </c>
      <c r="AH16">
        <v>99.16</v>
      </c>
      <c r="AI16">
        <v>99.16</v>
      </c>
      <c r="AJ16">
        <v>99.16</v>
      </c>
      <c r="AK16">
        <v>99.16</v>
      </c>
      <c r="AL16">
        <v>99.16</v>
      </c>
      <c r="AM16">
        <v>99.16</v>
      </c>
      <c r="AN16">
        <v>99.16</v>
      </c>
      <c r="AO16">
        <v>99.16</v>
      </c>
      <c r="AP16">
        <v>99.16</v>
      </c>
      <c r="AQ16">
        <v>99.16</v>
      </c>
      <c r="AR16">
        <v>99.16</v>
      </c>
      <c r="AS16">
        <v>99.16</v>
      </c>
      <c r="AT16">
        <v>99.16</v>
      </c>
      <c r="AU16">
        <v>99.16</v>
      </c>
      <c r="AV16">
        <v>99.16</v>
      </c>
      <c r="AW16">
        <v>99.16</v>
      </c>
    </row>
    <row r="17" spans="1:49" x14ac:dyDescent="0.2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99.16</v>
      </c>
      <c r="U17">
        <v>99.16</v>
      </c>
      <c r="V17">
        <v>99.16</v>
      </c>
      <c r="W17">
        <v>99.16</v>
      </c>
      <c r="X17">
        <v>99.16</v>
      </c>
      <c r="Y17">
        <v>99.16</v>
      </c>
      <c r="Z17">
        <v>99.16</v>
      </c>
      <c r="AA17">
        <v>99.16</v>
      </c>
      <c r="AB17">
        <v>99.16</v>
      </c>
      <c r="AC17">
        <v>99.16</v>
      </c>
      <c r="AD17">
        <v>99.16</v>
      </c>
      <c r="AE17">
        <v>99.16</v>
      </c>
      <c r="AF17">
        <v>99.16</v>
      </c>
      <c r="AG17">
        <v>99.16</v>
      </c>
      <c r="AH17">
        <v>99.16</v>
      </c>
      <c r="AI17">
        <v>99.16</v>
      </c>
      <c r="AJ17">
        <v>99.16</v>
      </c>
      <c r="AK17">
        <v>99.16</v>
      </c>
      <c r="AL17">
        <v>99.16</v>
      </c>
      <c r="AM17">
        <v>99.16</v>
      </c>
      <c r="AN17">
        <v>99.16</v>
      </c>
      <c r="AO17">
        <v>99.16</v>
      </c>
      <c r="AP17">
        <v>99.16</v>
      </c>
      <c r="AQ17">
        <v>99.16</v>
      </c>
      <c r="AR17">
        <v>99.16</v>
      </c>
      <c r="AS17">
        <v>99.16</v>
      </c>
      <c r="AT17">
        <v>99.16</v>
      </c>
      <c r="AU17">
        <v>99.16</v>
      </c>
      <c r="AV17">
        <v>99.16</v>
      </c>
      <c r="AW17">
        <v>99.16</v>
      </c>
    </row>
    <row r="18" spans="1:49" x14ac:dyDescent="0.2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99.16</v>
      </c>
      <c r="U18">
        <v>99.16</v>
      </c>
      <c r="V18">
        <v>99.16</v>
      </c>
      <c r="W18">
        <v>99.16</v>
      </c>
      <c r="X18">
        <v>99.16</v>
      </c>
      <c r="Y18">
        <v>99.16</v>
      </c>
      <c r="Z18">
        <v>99.16</v>
      </c>
      <c r="AA18">
        <v>99.16</v>
      </c>
      <c r="AB18">
        <v>99.16</v>
      </c>
      <c r="AC18">
        <v>99.16</v>
      </c>
      <c r="AD18">
        <v>99.16</v>
      </c>
      <c r="AE18">
        <v>99.16</v>
      </c>
      <c r="AF18">
        <v>99.16</v>
      </c>
      <c r="AG18">
        <v>99.16</v>
      </c>
      <c r="AH18">
        <v>99.16</v>
      </c>
      <c r="AI18">
        <v>99.16</v>
      </c>
      <c r="AJ18">
        <v>99.16</v>
      </c>
      <c r="AK18">
        <v>99.16</v>
      </c>
      <c r="AL18">
        <v>99.16</v>
      </c>
      <c r="AM18">
        <v>99.16</v>
      </c>
      <c r="AN18">
        <v>99.16</v>
      </c>
      <c r="AO18">
        <v>99.16</v>
      </c>
      <c r="AP18">
        <v>99.16</v>
      </c>
      <c r="AQ18">
        <v>99.16</v>
      </c>
      <c r="AR18">
        <v>99.16</v>
      </c>
      <c r="AS18">
        <v>99.16</v>
      </c>
      <c r="AT18">
        <v>99.16</v>
      </c>
      <c r="AU18">
        <v>99.16</v>
      </c>
      <c r="AV18">
        <v>99.16</v>
      </c>
      <c r="AW18">
        <v>99.16</v>
      </c>
    </row>
    <row r="19" spans="1:49" x14ac:dyDescent="0.2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99.16</v>
      </c>
      <c r="U19">
        <v>99.16</v>
      </c>
      <c r="V19">
        <v>99.16</v>
      </c>
      <c r="W19">
        <v>99.16</v>
      </c>
      <c r="X19">
        <v>99.16</v>
      </c>
      <c r="Y19">
        <v>99.16</v>
      </c>
      <c r="Z19">
        <v>99.16</v>
      </c>
      <c r="AA19">
        <v>99.16</v>
      </c>
      <c r="AB19">
        <v>99.16</v>
      </c>
      <c r="AC19">
        <v>99.16</v>
      </c>
      <c r="AD19">
        <v>99.16</v>
      </c>
      <c r="AE19">
        <v>99.16</v>
      </c>
      <c r="AF19">
        <v>99.16</v>
      </c>
      <c r="AG19">
        <v>99.16</v>
      </c>
      <c r="AH19">
        <v>99.16</v>
      </c>
      <c r="AI19">
        <v>99.16</v>
      </c>
      <c r="AJ19">
        <v>99.16</v>
      </c>
      <c r="AK19">
        <v>99.16</v>
      </c>
      <c r="AL19">
        <v>99.16</v>
      </c>
      <c r="AM19">
        <v>99.16</v>
      </c>
      <c r="AN19">
        <v>99.16</v>
      </c>
      <c r="AO19">
        <v>99.16</v>
      </c>
      <c r="AP19">
        <v>99.16</v>
      </c>
      <c r="AQ19">
        <v>99.16</v>
      </c>
      <c r="AR19">
        <v>99.16</v>
      </c>
      <c r="AS19">
        <v>99.16</v>
      </c>
      <c r="AT19">
        <v>99.16</v>
      </c>
      <c r="AU19">
        <v>99.16</v>
      </c>
      <c r="AV19">
        <v>99.16</v>
      </c>
      <c r="AW19">
        <v>99.16</v>
      </c>
    </row>
    <row r="20" spans="1:49" x14ac:dyDescent="0.2">
      <c r="A20" t="s">
        <v>20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99.16</v>
      </c>
      <c r="U20">
        <v>99.16</v>
      </c>
      <c r="V20">
        <v>99.16</v>
      </c>
      <c r="W20">
        <v>99.16</v>
      </c>
      <c r="X20">
        <v>99.16</v>
      </c>
      <c r="Y20">
        <v>99.16</v>
      </c>
      <c r="Z20">
        <v>99.16</v>
      </c>
      <c r="AA20">
        <v>99.16</v>
      </c>
      <c r="AB20">
        <v>99.16</v>
      </c>
      <c r="AC20">
        <v>99.16</v>
      </c>
      <c r="AD20">
        <v>99.16</v>
      </c>
      <c r="AE20">
        <v>99.16</v>
      </c>
      <c r="AF20">
        <v>99.16</v>
      </c>
      <c r="AG20">
        <v>99.16</v>
      </c>
      <c r="AH20">
        <v>99.16</v>
      </c>
      <c r="AI20">
        <v>99.16</v>
      </c>
      <c r="AJ20">
        <v>99.16</v>
      </c>
      <c r="AK20">
        <v>99.16</v>
      </c>
      <c r="AL20">
        <v>99.16</v>
      </c>
      <c r="AM20">
        <v>99.16</v>
      </c>
      <c r="AN20">
        <v>99.16</v>
      </c>
      <c r="AO20">
        <v>99.16</v>
      </c>
      <c r="AP20">
        <v>99.16</v>
      </c>
      <c r="AQ20">
        <v>99.16</v>
      </c>
      <c r="AR20">
        <v>99.16</v>
      </c>
      <c r="AS20">
        <v>99.16</v>
      </c>
      <c r="AT20">
        <v>99.16</v>
      </c>
      <c r="AU20">
        <v>99.16</v>
      </c>
      <c r="AV20">
        <v>99.16</v>
      </c>
      <c r="AW20">
        <v>99.16</v>
      </c>
    </row>
    <row r="21" spans="1:49" x14ac:dyDescent="0.2">
      <c r="A21" t="s">
        <v>21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99.16</v>
      </c>
      <c r="U21">
        <v>99.16</v>
      </c>
      <c r="V21">
        <v>99.16</v>
      </c>
      <c r="W21">
        <v>99.16</v>
      </c>
      <c r="X21">
        <v>99.16</v>
      </c>
      <c r="Y21">
        <v>99.16</v>
      </c>
      <c r="Z21">
        <v>99.16</v>
      </c>
      <c r="AA21">
        <v>99.16</v>
      </c>
      <c r="AB21">
        <v>99.16</v>
      </c>
      <c r="AC21">
        <v>99.16</v>
      </c>
      <c r="AD21">
        <v>99.16</v>
      </c>
      <c r="AE21">
        <v>99.16</v>
      </c>
      <c r="AF21">
        <v>99.16</v>
      </c>
      <c r="AG21">
        <v>99.16</v>
      </c>
      <c r="AH21">
        <v>99.16</v>
      </c>
      <c r="AI21">
        <v>99.16</v>
      </c>
      <c r="AJ21">
        <v>99.16</v>
      </c>
      <c r="AK21">
        <v>99.16</v>
      </c>
      <c r="AL21">
        <v>99.16</v>
      </c>
      <c r="AM21">
        <v>99.16</v>
      </c>
      <c r="AN21">
        <v>99.16</v>
      </c>
      <c r="AO21">
        <v>99.16</v>
      </c>
      <c r="AP21">
        <v>99.16</v>
      </c>
      <c r="AQ21">
        <v>99.16</v>
      </c>
      <c r="AR21">
        <v>99.16</v>
      </c>
      <c r="AS21">
        <v>99.16</v>
      </c>
      <c r="AT21">
        <v>99.16</v>
      </c>
      <c r="AU21">
        <v>99.16</v>
      </c>
      <c r="AV21">
        <v>99.16</v>
      </c>
      <c r="AW21">
        <v>99.16</v>
      </c>
    </row>
    <row r="22" spans="1:49" x14ac:dyDescent="0.2">
      <c r="A22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99.16</v>
      </c>
      <c r="U22">
        <v>99.16</v>
      </c>
      <c r="V22">
        <v>99.16</v>
      </c>
      <c r="W22">
        <v>99.16</v>
      </c>
      <c r="X22">
        <v>99.16</v>
      </c>
      <c r="Y22">
        <v>99.16</v>
      </c>
      <c r="Z22">
        <v>99.16</v>
      </c>
      <c r="AA22">
        <v>99.16</v>
      </c>
      <c r="AB22">
        <v>99.16</v>
      </c>
      <c r="AC22">
        <v>99.16</v>
      </c>
      <c r="AD22">
        <v>99.16</v>
      </c>
      <c r="AE22">
        <v>99.16</v>
      </c>
      <c r="AF22">
        <v>99.16</v>
      </c>
      <c r="AG22">
        <v>99.16</v>
      </c>
      <c r="AH22">
        <v>99.16</v>
      </c>
      <c r="AI22">
        <v>99.16</v>
      </c>
      <c r="AJ22">
        <v>99.16</v>
      </c>
      <c r="AK22">
        <v>99.16</v>
      </c>
      <c r="AL22">
        <v>99.16</v>
      </c>
      <c r="AM22">
        <v>99.16</v>
      </c>
      <c r="AN22">
        <v>99.16</v>
      </c>
      <c r="AO22">
        <v>99.16</v>
      </c>
      <c r="AP22">
        <v>99.16</v>
      </c>
      <c r="AQ22">
        <v>99.16</v>
      </c>
      <c r="AR22">
        <v>99.16</v>
      </c>
      <c r="AS22">
        <v>99.16</v>
      </c>
      <c r="AT22">
        <v>99.16</v>
      </c>
      <c r="AU22">
        <v>99.16</v>
      </c>
      <c r="AV22">
        <v>99.16</v>
      </c>
      <c r="AW22">
        <v>99.16</v>
      </c>
    </row>
    <row r="23" spans="1:49" x14ac:dyDescent="0.2">
      <c r="A23" t="s">
        <v>22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99.16</v>
      </c>
      <c r="U23">
        <v>99.16</v>
      </c>
      <c r="V23">
        <v>99.16</v>
      </c>
      <c r="W23">
        <v>99.16</v>
      </c>
      <c r="X23">
        <v>99.16</v>
      </c>
      <c r="Y23">
        <v>99.16</v>
      </c>
      <c r="Z23">
        <v>99.16</v>
      </c>
      <c r="AA23">
        <v>99.16</v>
      </c>
      <c r="AB23">
        <v>99.16</v>
      </c>
      <c r="AC23">
        <v>99.16</v>
      </c>
      <c r="AD23">
        <v>99.16</v>
      </c>
      <c r="AE23">
        <v>99.16</v>
      </c>
      <c r="AF23">
        <v>99.16</v>
      </c>
      <c r="AG23">
        <v>99.16</v>
      </c>
      <c r="AH23">
        <v>99.16</v>
      </c>
      <c r="AI23">
        <v>99.16</v>
      </c>
      <c r="AJ23">
        <v>99.16</v>
      </c>
      <c r="AK23">
        <v>99.16</v>
      </c>
      <c r="AL23">
        <v>99.16</v>
      </c>
      <c r="AM23">
        <v>99.16</v>
      </c>
      <c r="AN23">
        <v>99.16</v>
      </c>
      <c r="AO23">
        <v>99.16</v>
      </c>
      <c r="AP23">
        <v>99.16</v>
      </c>
      <c r="AQ23">
        <v>99.16</v>
      </c>
      <c r="AR23">
        <v>99.16</v>
      </c>
      <c r="AS23">
        <v>99.16</v>
      </c>
      <c r="AT23">
        <v>99.16</v>
      </c>
      <c r="AU23">
        <v>99.16</v>
      </c>
      <c r="AV23">
        <v>99.16</v>
      </c>
      <c r="AW23">
        <v>99.16</v>
      </c>
    </row>
    <row r="24" spans="1:49" x14ac:dyDescent="0.2">
      <c r="A24" t="s">
        <v>23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99.16</v>
      </c>
      <c r="U24">
        <v>99.16</v>
      </c>
      <c r="V24">
        <v>99.16</v>
      </c>
      <c r="W24">
        <v>99.16</v>
      </c>
      <c r="X24">
        <v>99.16</v>
      </c>
      <c r="Y24">
        <v>99.16</v>
      </c>
      <c r="Z24">
        <v>99.16</v>
      </c>
      <c r="AA24">
        <v>99.16</v>
      </c>
      <c r="AB24">
        <v>99.16</v>
      </c>
      <c r="AC24">
        <v>99.16</v>
      </c>
      <c r="AD24">
        <v>99.16</v>
      </c>
      <c r="AE24">
        <v>99.16</v>
      </c>
      <c r="AF24">
        <v>99.16</v>
      </c>
      <c r="AG24">
        <v>99.16</v>
      </c>
      <c r="AH24">
        <v>99.16</v>
      </c>
      <c r="AI24">
        <v>99.16</v>
      </c>
      <c r="AJ24">
        <v>99.16</v>
      </c>
      <c r="AK24">
        <v>99.16</v>
      </c>
      <c r="AL24">
        <v>99.16</v>
      </c>
      <c r="AM24">
        <v>99.16</v>
      </c>
      <c r="AN24">
        <v>99.16</v>
      </c>
      <c r="AO24">
        <v>99.16</v>
      </c>
      <c r="AP24">
        <v>99.16</v>
      </c>
      <c r="AQ24">
        <v>99.16</v>
      </c>
      <c r="AR24">
        <v>99.16</v>
      </c>
      <c r="AS24">
        <v>99.16</v>
      </c>
      <c r="AT24">
        <v>99.16</v>
      </c>
      <c r="AU24">
        <v>99.16</v>
      </c>
      <c r="AV24">
        <v>99.16</v>
      </c>
      <c r="AW24">
        <v>99.16</v>
      </c>
    </row>
    <row r="25" spans="1:49" x14ac:dyDescent="0.2">
      <c r="A25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99.16</v>
      </c>
      <c r="U25">
        <v>99.16</v>
      </c>
      <c r="V25">
        <v>99.16</v>
      </c>
      <c r="W25">
        <v>99.16</v>
      </c>
      <c r="X25">
        <v>99.16</v>
      </c>
      <c r="Y25">
        <v>99.16</v>
      </c>
      <c r="Z25">
        <v>99.16</v>
      </c>
      <c r="AA25">
        <v>99.16</v>
      </c>
      <c r="AB25">
        <v>99.16</v>
      </c>
      <c r="AC25">
        <v>99.16</v>
      </c>
      <c r="AD25">
        <v>99.16</v>
      </c>
      <c r="AE25">
        <v>99.16</v>
      </c>
      <c r="AF25">
        <v>99.16</v>
      </c>
      <c r="AG25">
        <v>99.16</v>
      </c>
      <c r="AH25">
        <v>99.16</v>
      </c>
      <c r="AI25">
        <v>99.16</v>
      </c>
      <c r="AJ25">
        <v>99.16</v>
      </c>
      <c r="AK25">
        <v>99.16</v>
      </c>
      <c r="AL25">
        <v>99.16</v>
      </c>
      <c r="AM25">
        <v>99.16</v>
      </c>
      <c r="AN25">
        <v>99.16</v>
      </c>
      <c r="AO25">
        <v>99.16</v>
      </c>
      <c r="AP25">
        <v>99.16</v>
      </c>
      <c r="AQ25">
        <v>99.16</v>
      </c>
      <c r="AR25">
        <v>99.16</v>
      </c>
      <c r="AS25">
        <v>99.16</v>
      </c>
      <c r="AT25">
        <v>99.16</v>
      </c>
      <c r="AU25">
        <v>99.16</v>
      </c>
      <c r="AV25">
        <v>99.16</v>
      </c>
      <c r="AW25">
        <v>99.16</v>
      </c>
    </row>
    <row r="26" spans="1:49" x14ac:dyDescent="0.2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99.16</v>
      </c>
      <c r="U26">
        <v>99.16</v>
      </c>
      <c r="V26">
        <v>99.16</v>
      </c>
      <c r="W26">
        <v>99.16</v>
      </c>
      <c r="X26">
        <v>99.16</v>
      </c>
      <c r="Y26">
        <v>99.16</v>
      </c>
      <c r="Z26">
        <v>99.16</v>
      </c>
      <c r="AA26">
        <v>99.16</v>
      </c>
      <c r="AB26">
        <v>99.16</v>
      </c>
      <c r="AC26">
        <v>99.16</v>
      </c>
      <c r="AD26">
        <v>99.16</v>
      </c>
      <c r="AE26">
        <v>99.16</v>
      </c>
      <c r="AF26">
        <v>99.16</v>
      </c>
      <c r="AG26">
        <v>99.16</v>
      </c>
      <c r="AH26">
        <v>99.16</v>
      </c>
      <c r="AI26">
        <v>99.16</v>
      </c>
      <c r="AJ26">
        <v>99.16</v>
      </c>
      <c r="AK26">
        <v>99.16</v>
      </c>
      <c r="AL26">
        <v>99.16</v>
      </c>
      <c r="AM26">
        <v>99.16</v>
      </c>
      <c r="AN26">
        <v>99.16</v>
      </c>
      <c r="AO26">
        <v>99.16</v>
      </c>
      <c r="AP26">
        <v>99.16</v>
      </c>
      <c r="AQ26">
        <v>99.16</v>
      </c>
      <c r="AR26">
        <v>99.16</v>
      </c>
      <c r="AS26">
        <v>99.16</v>
      </c>
      <c r="AT26">
        <v>99.16</v>
      </c>
      <c r="AU26">
        <v>99.16</v>
      </c>
      <c r="AV26">
        <v>99.16</v>
      </c>
      <c r="AW26">
        <v>99.16</v>
      </c>
    </row>
    <row r="27" spans="1:49" x14ac:dyDescent="0.2">
      <c r="A27" t="s">
        <v>26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99.16</v>
      </c>
      <c r="U27">
        <v>99.16</v>
      </c>
      <c r="V27">
        <v>99.16</v>
      </c>
      <c r="W27">
        <v>99.16</v>
      </c>
      <c r="X27">
        <v>99.16</v>
      </c>
      <c r="Y27">
        <v>99.16</v>
      </c>
      <c r="Z27">
        <v>99.16</v>
      </c>
      <c r="AA27">
        <v>99.16</v>
      </c>
      <c r="AB27">
        <v>99.16</v>
      </c>
      <c r="AC27">
        <v>99.16</v>
      </c>
      <c r="AD27">
        <v>99.16</v>
      </c>
      <c r="AE27">
        <v>99.16</v>
      </c>
      <c r="AF27">
        <v>99.16</v>
      </c>
      <c r="AG27">
        <v>99.16</v>
      </c>
      <c r="AH27">
        <v>99.16</v>
      </c>
      <c r="AI27">
        <v>99.16</v>
      </c>
      <c r="AJ27">
        <v>99.16</v>
      </c>
      <c r="AK27">
        <v>99.16</v>
      </c>
      <c r="AL27">
        <v>99.16</v>
      </c>
      <c r="AM27">
        <v>99.16</v>
      </c>
      <c r="AN27">
        <v>99.16</v>
      </c>
      <c r="AO27">
        <v>99.16</v>
      </c>
      <c r="AP27">
        <v>99.16</v>
      </c>
      <c r="AQ27">
        <v>99.16</v>
      </c>
      <c r="AR27">
        <v>99.16</v>
      </c>
      <c r="AS27">
        <v>99.16</v>
      </c>
      <c r="AT27">
        <v>99.16</v>
      </c>
      <c r="AU27">
        <v>99.16</v>
      </c>
      <c r="AV27">
        <v>99.16</v>
      </c>
      <c r="AW27">
        <v>99.16</v>
      </c>
    </row>
    <row r="28" spans="1:49" x14ac:dyDescent="0.2">
      <c r="A28" t="s">
        <v>27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99.16</v>
      </c>
      <c r="U28">
        <v>99.16</v>
      </c>
      <c r="V28">
        <v>99.16</v>
      </c>
      <c r="W28">
        <v>99.16</v>
      </c>
      <c r="X28">
        <v>99.16</v>
      </c>
      <c r="Y28">
        <v>99.16</v>
      </c>
      <c r="Z28">
        <v>99.16</v>
      </c>
      <c r="AA28">
        <v>99.16</v>
      </c>
      <c r="AB28">
        <v>99.16</v>
      </c>
      <c r="AC28">
        <v>99.16</v>
      </c>
      <c r="AD28">
        <v>99.16</v>
      </c>
      <c r="AE28">
        <v>99.16</v>
      </c>
      <c r="AF28">
        <v>99.16</v>
      </c>
      <c r="AG28">
        <v>99.16</v>
      </c>
      <c r="AH28">
        <v>99.16</v>
      </c>
      <c r="AI28">
        <v>99.16</v>
      </c>
      <c r="AJ28">
        <v>99.16</v>
      </c>
      <c r="AK28">
        <v>99.16</v>
      </c>
      <c r="AL28">
        <v>99.16</v>
      </c>
      <c r="AM28">
        <v>99.16</v>
      </c>
      <c r="AN28">
        <v>99.16</v>
      </c>
      <c r="AO28">
        <v>99.16</v>
      </c>
      <c r="AP28">
        <v>99.16</v>
      </c>
      <c r="AQ28">
        <v>99.16</v>
      </c>
      <c r="AR28">
        <v>99.16</v>
      </c>
      <c r="AS28">
        <v>99.16</v>
      </c>
      <c r="AT28">
        <v>99.16</v>
      </c>
      <c r="AU28">
        <v>99.16</v>
      </c>
      <c r="AV28">
        <v>99.16</v>
      </c>
      <c r="AW28">
        <v>99.16</v>
      </c>
    </row>
    <row r="29" spans="1:49" x14ac:dyDescent="0.2">
      <c r="A29" t="s">
        <v>28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99.16</v>
      </c>
      <c r="U29">
        <v>99.16</v>
      </c>
      <c r="V29">
        <v>99.16</v>
      </c>
      <c r="W29">
        <v>99.16</v>
      </c>
      <c r="X29">
        <v>99.16</v>
      </c>
      <c r="Y29">
        <v>99.16</v>
      </c>
      <c r="Z29">
        <v>99.16</v>
      </c>
      <c r="AA29">
        <v>99.16</v>
      </c>
      <c r="AB29">
        <v>99.16</v>
      </c>
      <c r="AC29">
        <v>99.16</v>
      </c>
      <c r="AD29">
        <v>99.16</v>
      </c>
      <c r="AE29">
        <v>99.16</v>
      </c>
      <c r="AF29">
        <v>99.16</v>
      </c>
      <c r="AG29">
        <v>99.16</v>
      </c>
      <c r="AH29">
        <v>99.16</v>
      </c>
      <c r="AI29">
        <v>99.16</v>
      </c>
      <c r="AJ29">
        <v>99.16</v>
      </c>
      <c r="AK29">
        <v>99.16</v>
      </c>
      <c r="AL29">
        <v>99.16</v>
      </c>
      <c r="AM29">
        <v>99.16</v>
      </c>
      <c r="AN29">
        <v>99.16</v>
      </c>
      <c r="AO29">
        <v>99.16</v>
      </c>
      <c r="AP29">
        <v>99.16</v>
      </c>
      <c r="AQ29">
        <v>99.16</v>
      </c>
      <c r="AR29">
        <v>99.16</v>
      </c>
      <c r="AS29">
        <v>99.16</v>
      </c>
      <c r="AT29">
        <v>99.16</v>
      </c>
      <c r="AU29">
        <v>99.16</v>
      </c>
      <c r="AV29">
        <v>99.16</v>
      </c>
      <c r="AW29">
        <v>99.16</v>
      </c>
    </row>
    <row r="30" spans="1:49" x14ac:dyDescent="0.2">
      <c r="A30" t="s">
        <v>29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99.16</v>
      </c>
      <c r="U30">
        <v>99.16</v>
      </c>
      <c r="V30">
        <v>99.16</v>
      </c>
      <c r="W30">
        <v>99.16</v>
      </c>
      <c r="X30">
        <v>99.16</v>
      </c>
      <c r="Y30">
        <v>99.16</v>
      </c>
      <c r="Z30">
        <v>99.16</v>
      </c>
      <c r="AA30">
        <v>99.16</v>
      </c>
      <c r="AB30">
        <v>99.16</v>
      </c>
      <c r="AC30">
        <v>99.16</v>
      </c>
      <c r="AD30">
        <v>99.16</v>
      </c>
      <c r="AE30">
        <v>99.16</v>
      </c>
      <c r="AF30">
        <v>99.16</v>
      </c>
      <c r="AG30">
        <v>99.16</v>
      </c>
      <c r="AH30">
        <v>99.16</v>
      </c>
      <c r="AI30">
        <v>99.16</v>
      </c>
      <c r="AJ30">
        <v>99.16</v>
      </c>
      <c r="AK30">
        <v>99.16</v>
      </c>
      <c r="AL30">
        <v>99.16</v>
      </c>
      <c r="AM30">
        <v>99.16</v>
      </c>
      <c r="AN30">
        <v>99.16</v>
      </c>
      <c r="AO30">
        <v>99.16</v>
      </c>
      <c r="AP30">
        <v>99.16</v>
      </c>
      <c r="AQ30">
        <v>99.16</v>
      </c>
      <c r="AR30">
        <v>99.16</v>
      </c>
      <c r="AS30">
        <v>99.16</v>
      </c>
      <c r="AT30">
        <v>99.16</v>
      </c>
      <c r="AU30">
        <v>99.16</v>
      </c>
      <c r="AV30">
        <v>99.16</v>
      </c>
      <c r="AW30">
        <v>99.16</v>
      </c>
    </row>
    <row r="31" spans="1:49" x14ac:dyDescent="0.2">
      <c r="A31" t="s">
        <v>31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99.16</v>
      </c>
      <c r="U31">
        <v>99.16</v>
      </c>
      <c r="V31">
        <v>99.16</v>
      </c>
      <c r="W31">
        <v>99.16</v>
      </c>
      <c r="X31">
        <v>99.16</v>
      </c>
      <c r="Y31">
        <v>99.16</v>
      </c>
      <c r="Z31">
        <v>99.16</v>
      </c>
      <c r="AA31">
        <v>99.16</v>
      </c>
      <c r="AB31">
        <v>99.16</v>
      </c>
      <c r="AC31">
        <v>99.16</v>
      </c>
      <c r="AD31">
        <v>99.16</v>
      </c>
      <c r="AE31">
        <v>99.16</v>
      </c>
      <c r="AF31">
        <v>99.16</v>
      </c>
      <c r="AG31">
        <v>99.16</v>
      </c>
      <c r="AH31">
        <v>99.16</v>
      </c>
      <c r="AI31">
        <v>99.16</v>
      </c>
      <c r="AJ31">
        <v>99.16</v>
      </c>
      <c r="AK31">
        <v>99.16</v>
      </c>
      <c r="AL31">
        <v>99.16</v>
      </c>
      <c r="AM31">
        <v>99.16</v>
      </c>
      <c r="AN31">
        <v>99.16</v>
      </c>
      <c r="AO31">
        <v>99.16</v>
      </c>
      <c r="AP31">
        <v>99.16</v>
      </c>
      <c r="AQ31">
        <v>99.16</v>
      </c>
      <c r="AR31">
        <v>99.16</v>
      </c>
      <c r="AS31">
        <v>99.16</v>
      </c>
      <c r="AT31">
        <v>99.16</v>
      </c>
      <c r="AU31">
        <v>99.16</v>
      </c>
      <c r="AV31">
        <v>99.16</v>
      </c>
      <c r="AW31">
        <v>99.16</v>
      </c>
    </row>
    <row r="32" spans="1:49" x14ac:dyDescent="0.2">
      <c r="A32" t="s">
        <v>32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99.16</v>
      </c>
      <c r="U32">
        <v>99.16</v>
      </c>
      <c r="V32">
        <v>99.16</v>
      </c>
      <c r="W32">
        <v>99.16</v>
      </c>
      <c r="X32">
        <v>99.16</v>
      </c>
      <c r="Y32">
        <v>99.16</v>
      </c>
      <c r="Z32">
        <v>99.16</v>
      </c>
      <c r="AA32">
        <v>99.16</v>
      </c>
      <c r="AB32">
        <v>99.16</v>
      </c>
      <c r="AC32">
        <v>99.16</v>
      </c>
      <c r="AD32">
        <v>99.16</v>
      </c>
      <c r="AE32">
        <v>99.16</v>
      </c>
      <c r="AF32">
        <v>99.16</v>
      </c>
      <c r="AG32">
        <v>99.16</v>
      </c>
      <c r="AH32">
        <v>99.16</v>
      </c>
      <c r="AI32">
        <v>99.16</v>
      </c>
      <c r="AJ32">
        <v>99.16</v>
      </c>
      <c r="AK32">
        <v>99.16</v>
      </c>
      <c r="AL32">
        <v>99.16</v>
      </c>
      <c r="AM32">
        <v>99.16</v>
      </c>
      <c r="AN32">
        <v>99.16</v>
      </c>
      <c r="AO32">
        <v>99.16</v>
      </c>
      <c r="AP32">
        <v>99.16</v>
      </c>
      <c r="AQ32">
        <v>99.16</v>
      </c>
      <c r="AR32">
        <v>99.16</v>
      </c>
      <c r="AS32">
        <v>99.16</v>
      </c>
      <c r="AT32">
        <v>99.16</v>
      </c>
      <c r="AU32">
        <v>99.16</v>
      </c>
      <c r="AV32">
        <v>99.16</v>
      </c>
      <c r="AW32">
        <v>99.16</v>
      </c>
    </row>
    <row r="33" spans="1:49" x14ac:dyDescent="0.2">
      <c r="A33" t="s">
        <v>30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99.16</v>
      </c>
      <c r="U33">
        <v>99.16</v>
      </c>
      <c r="V33">
        <v>99.16</v>
      </c>
      <c r="W33">
        <v>99.16</v>
      </c>
      <c r="X33">
        <v>99.16</v>
      </c>
      <c r="Y33">
        <v>99.16</v>
      </c>
      <c r="Z33">
        <v>99.16</v>
      </c>
      <c r="AA33">
        <v>99.16</v>
      </c>
      <c r="AB33">
        <v>99.16</v>
      </c>
      <c r="AC33">
        <v>99.16</v>
      </c>
      <c r="AD33">
        <v>99.16</v>
      </c>
      <c r="AE33">
        <v>99.16</v>
      </c>
      <c r="AF33">
        <v>99.16</v>
      </c>
      <c r="AG33">
        <v>99.16</v>
      </c>
      <c r="AH33">
        <v>99.16</v>
      </c>
      <c r="AI33">
        <v>99.16</v>
      </c>
      <c r="AJ33">
        <v>99.16</v>
      </c>
      <c r="AK33">
        <v>99.16</v>
      </c>
      <c r="AL33">
        <v>99.16</v>
      </c>
      <c r="AM33">
        <v>99.16</v>
      </c>
      <c r="AN33">
        <v>99.16</v>
      </c>
      <c r="AO33">
        <v>99.16</v>
      </c>
      <c r="AP33">
        <v>99.16</v>
      </c>
      <c r="AQ33">
        <v>99.16</v>
      </c>
      <c r="AR33">
        <v>99.16</v>
      </c>
      <c r="AS33">
        <v>99.16</v>
      </c>
      <c r="AT33">
        <v>99.16</v>
      </c>
      <c r="AU33">
        <v>99.16</v>
      </c>
      <c r="AV33">
        <v>99.16</v>
      </c>
      <c r="AW33">
        <v>99.16</v>
      </c>
    </row>
    <row r="34" spans="1:49" x14ac:dyDescent="0.2">
      <c r="A34" t="s">
        <v>33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99.16</v>
      </c>
      <c r="U34">
        <v>99.16</v>
      </c>
      <c r="V34">
        <v>99.16</v>
      </c>
      <c r="W34">
        <v>99.16</v>
      </c>
      <c r="X34">
        <v>99.16</v>
      </c>
      <c r="Y34">
        <v>99.16</v>
      </c>
      <c r="Z34">
        <v>99.16</v>
      </c>
      <c r="AA34">
        <v>99.16</v>
      </c>
      <c r="AB34">
        <v>99.16</v>
      </c>
      <c r="AC34">
        <v>99.16</v>
      </c>
      <c r="AD34">
        <v>99.16</v>
      </c>
      <c r="AE34">
        <v>99.16</v>
      </c>
      <c r="AF34">
        <v>99.16</v>
      </c>
      <c r="AG34">
        <v>99.16</v>
      </c>
      <c r="AH34">
        <v>99.16</v>
      </c>
      <c r="AI34">
        <v>99.16</v>
      </c>
      <c r="AJ34">
        <v>99.16</v>
      </c>
      <c r="AK34">
        <v>99.16</v>
      </c>
      <c r="AL34">
        <v>99.16</v>
      </c>
      <c r="AM34">
        <v>99.16</v>
      </c>
      <c r="AN34">
        <v>99.16</v>
      </c>
      <c r="AO34">
        <v>99.16</v>
      </c>
      <c r="AP34">
        <v>99.16</v>
      </c>
      <c r="AQ34">
        <v>99.16</v>
      </c>
      <c r="AR34">
        <v>99.16</v>
      </c>
      <c r="AS34">
        <v>99.16</v>
      </c>
      <c r="AT34">
        <v>99.16</v>
      </c>
      <c r="AU34">
        <v>99.16</v>
      </c>
      <c r="AV34">
        <v>99.16</v>
      </c>
      <c r="AW34">
        <v>99.16</v>
      </c>
    </row>
    <row r="35" spans="1:49" x14ac:dyDescent="0.2">
      <c r="A35" t="s">
        <v>34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99.16</v>
      </c>
      <c r="U35">
        <v>99.16</v>
      </c>
      <c r="V35">
        <v>99.16</v>
      </c>
      <c r="W35">
        <v>99.16</v>
      </c>
      <c r="X35">
        <v>99.16</v>
      </c>
      <c r="Y35">
        <v>99.16</v>
      </c>
      <c r="Z35">
        <v>99.16</v>
      </c>
      <c r="AA35">
        <v>99.16</v>
      </c>
      <c r="AB35">
        <v>99.16</v>
      </c>
      <c r="AC35">
        <v>99.16</v>
      </c>
      <c r="AD35">
        <v>99.16</v>
      </c>
      <c r="AE35">
        <v>99.16</v>
      </c>
      <c r="AF35">
        <v>99.16</v>
      </c>
      <c r="AG35">
        <v>99.16</v>
      </c>
      <c r="AH35">
        <v>99.16</v>
      </c>
      <c r="AI35">
        <v>99.16</v>
      </c>
      <c r="AJ35">
        <v>99.16</v>
      </c>
      <c r="AK35">
        <v>99.16</v>
      </c>
      <c r="AL35">
        <v>99.16</v>
      </c>
      <c r="AM35">
        <v>99.16</v>
      </c>
      <c r="AN35">
        <v>99.16</v>
      </c>
      <c r="AO35">
        <v>99.16</v>
      </c>
      <c r="AP35">
        <v>99.16</v>
      </c>
      <c r="AQ35">
        <v>99.16</v>
      </c>
      <c r="AR35">
        <v>99.16</v>
      </c>
      <c r="AS35">
        <v>99.16</v>
      </c>
      <c r="AT35">
        <v>99.16</v>
      </c>
      <c r="AU35">
        <v>99.16</v>
      </c>
      <c r="AV35">
        <v>99.16</v>
      </c>
      <c r="AW35">
        <v>99.16</v>
      </c>
    </row>
    <row r="36" spans="1:49" x14ac:dyDescent="0.2">
      <c r="A36" t="s">
        <v>35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99.16</v>
      </c>
      <c r="U36">
        <v>99.16</v>
      </c>
      <c r="V36">
        <v>99.16</v>
      </c>
      <c r="W36">
        <v>99.16</v>
      </c>
      <c r="X36">
        <v>99.16</v>
      </c>
      <c r="Y36">
        <v>99.16</v>
      </c>
      <c r="Z36">
        <v>99.16</v>
      </c>
      <c r="AA36">
        <v>99.16</v>
      </c>
      <c r="AB36">
        <v>99.16</v>
      </c>
      <c r="AC36">
        <v>99.16</v>
      </c>
      <c r="AD36">
        <v>99.16</v>
      </c>
      <c r="AE36">
        <v>99.16</v>
      </c>
      <c r="AF36">
        <v>99.16</v>
      </c>
      <c r="AG36">
        <v>99.16</v>
      </c>
      <c r="AH36">
        <v>99.16</v>
      </c>
      <c r="AI36">
        <v>99.16</v>
      </c>
      <c r="AJ36">
        <v>99.16</v>
      </c>
      <c r="AK36">
        <v>99.16</v>
      </c>
      <c r="AL36">
        <v>99.16</v>
      </c>
      <c r="AM36">
        <v>99.16</v>
      </c>
      <c r="AN36">
        <v>99.16</v>
      </c>
      <c r="AO36">
        <v>99.16</v>
      </c>
      <c r="AP36">
        <v>99.16</v>
      </c>
      <c r="AQ36">
        <v>99.16</v>
      </c>
      <c r="AR36">
        <v>99.16</v>
      </c>
      <c r="AS36">
        <v>99.16</v>
      </c>
      <c r="AT36">
        <v>99.16</v>
      </c>
      <c r="AU36">
        <v>99.16</v>
      </c>
      <c r="AV36">
        <v>99.16</v>
      </c>
      <c r="AW36">
        <v>99.16</v>
      </c>
    </row>
    <row r="37" spans="1:49" x14ac:dyDescent="0.2">
      <c r="A37" t="s">
        <v>36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99.16</v>
      </c>
      <c r="U37">
        <v>99.16</v>
      </c>
      <c r="V37">
        <v>99.16</v>
      </c>
      <c r="W37">
        <v>99.16</v>
      </c>
      <c r="X37">
        <v>99.16</v>
      </c>
      <c r="Y37">
        <v>99.16</v>
      </c>
      <c r="Z37">
        <v>99.16</v>
      </c>
      <c r="AA37">
        <v>99.16</v>
      </c>
      <c r="AB37">
        <v>99.16</v>
      </c>
      <c r="AC37">
        <v>99.16</v>
      </c>
      <c r="AD37">
        <v>99.16</v>
      </c>
      <c r="AE37">
        <v>99.16</v>
      </c>
      <c r="AF37">
        <v>99.16</v>
      </c>
      <c r="AG37">
        <v>99.16</v>
      </c>
      <c r="AH37">
        <v>99.16</v>
      </c>
      <c r="AI37">
        <v>99.16</v>
      </c>
      <c r="AJ37">
        <v>99.16</v>
      </c>
      <c r="AK37">
        <v>99.16</v>
      </c>
      <c r="AL37">
        <v>99.16</v>
      </c>
      <c r="AM37">
        <v>99.16</v>
      </c>
      <c r="AN37">
        <v>99.16</v>
      </c>
      <c r="AO37">
        <v>99.16</v>
      </c>
      <c r="AP37">
        <v>99.16</v>
      </c>
      <c r="AQ37">
        <v>99.16</v>
      </c>
      <c r="AR37">
        <v>99.16</v>
      </c>
      <c r="AS37">
        <v>99.16</v>
      </c>
      <c r="AT37">
        <v>99.16</v>
      </c>
      <c r="AU37">
        <v>99.16</v>
      </c>
      <c r="AV37">
        <v>99.16</v>
      </c>
      <c r="AW37">
        <v>99.16</v>
      </c>
    </row>
    <row r="38" spans="1:49" x14ac:dyDescent="0.2">
      <c r="A38" t="s">
        <v>37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99.16</v>
      </c>
      <c r="U38">
        <v>99.16</v>
      </c>
      <c r="V38">
        <v>99.16</v>
      </c>
      <c r="W38">
        <v>99.16</v>
      </c>
      <c r="X38">
        <v>99.16</v>
      </c>
      <c r="Y38">
        <v>99.16</v>
      </c>
      <c r="Z38">
        <v>99.16</v>
      </c>
      <c r="AA38">
        <v>99.16</v>
      </c>
      <c r="AB38">
        <v>99.16</v>
      </c>
      <c r="AC38">
        <v>99.16</v>
      </c>
      <c r="AD38">
        <v>99.16</v>
      </c>
      <c r="AE38">
        <v>99.16</v>
      </c>
      <c r="AF38">
        <v>99.16</v>
      </c>
      <c r="AG38">
        <v>99.16</v>
      </c>
      <c r="AH38">
        <v>99.16</v>
      </c>
      <c r="AI38">
        <v>99.16</v>
      </c>
      <c r="AJ38">
        <v>99.16</v>
      </c>
      <c r="AK38">
        <v>99.16</v>
      </c>
      <c r="AL38">
        <v>99.16</v>
      </c>
      <c r="AM38">
        <v>99.16</v>
      </c>
      <c r="AN38">
        <v>99.16</v>
      </c>
      <c r="AO38">
        <v>99.16</v>
      </c>
      <c r="AP38">
        <v>99.16</v>
      </c>
      <c r="AQ38">
        <v>99.16</v>
      </c>
      <c r="AR38">
        <v>99.16</v>
      </c>
      <c r="AS38">
        <v>99.16</v>
      </c>
      <c r="AT38">
        <v>99.16</v>
      </c>
      <c r="AU38">
        <v>99.16</v>
      </c>
      <c r="AV38">
        <v>99.16</v>
      </c>
      <c r="AW38">
        <v>99.16</v>
      </c>
    </row>
    <row r="39" spans="1:49" x14ac:dyDescent="0.2">
      <c r="A39" t="s">
        <v>38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99.16</v>
      </c>
      <c r="U39">
        <v>99.16</v>
      </c>
      <c r="V39">
        <v>99.16</v>
      </c>
      <c r="W39">
        <v>99.16</v>
      </c>
      <c r="X39">
        <v>99.16</v>
      </c>
      <c r="Y39">
        <v>99.16</v>
      </c>
      <c r="Z39">
        <v>99.16</v>
      </c>
      <c r="AA39">
        <v>99.16</v>
      </c>
      <c r="AB39">
        <v>99.16</v>
      </c>
      <c r="AC39">
        <v>99.16</v>
      </c>
      <c r="AD39">
        <v>99.16</v>
      </c>
      <c r="AE39">
        <v>99.16</v>
      </c>
      <c r="AF39">
        <v>99.16</v>
      </c>
      <c r="AG39">
        <v>99.16</v>
      </c>
      <c r="AH39">
        <v>99.16</v>
      </c>
      <c r="AI39">
        <v>99.16</v>
      </c>
      <c r="AJ39">
        <v>99.16</v>
      </c>
      <c r="AK39">
        <v>99.16</v>
      </c>
      <c r="AL39">
        <v>99.16</v>
      </c>
      <c r="AM39">
        <v>99.16</v>
      </c>
      <c r="AN39">
        <v>99.16</v>
      </c>
      <c r="AO39">
        <v>99.16</v>
      </c>
      <c r="AP39">
        <v>99.16</v>
      </c>
      <c r="AQ39">
        <v>99.16</v>
      </c>
      <c r="AR39">
        <v>99.16</v>
      </c>
      <c r="AS39">
        <v>99.16</v>
      </c>
      <c r="AT39">
        <v>99.16</v>
      </c>
      <c r="AU39">
        <v>99.16</v>
      </c>
      <c r="AV39">
        <v>99.16</v>
      </c>
      <c r="AW39">
        <v>99.16</v>
      </c>
    </row>
    <row r="40" spans="1:49" x14ac:dyDescent="0.2">
      <c r="A40" t="s">
        <v>39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99.16</v>
      </c>
      <c r="U40">
        <v>99.16</v>
      </c>
      <c r="V40">
        <v>99.16</v>
      </c>
      <c r="W40">
        <v>99.16</v>
      </c>
      <c r="X40">
        <v>99.16</v>
      </c>
      <c r="Y40">
        <v>99.16</v>
      </c>
      <c r="Z40">
        <v>99.16</v>
      </c>
      <c r="AA40">
        <v>99.16</v>
      </c>
      <c r="AB40">
        <v>99.16</v>
      </c>
      <c r="AC40">
        <v>99.16</v>
      </c>
      <c r="AD40">
        <v>99.16</v>
      </c>
      <c r="AE40">
        <v>99.16</v>
      </c>
      <c r="AF40">
        <v>99.16</v>
      </c>
      <c r="AG40">
        <v>99.16</v>
      </c>
      <c r="AH40">
        <v>99.16</v>
      </c>
      <c r="AI40">
        <v>99.16</v>
      </c>
      <c r="AJ40">
        <v>99.16</v>
      </c>
      <c r="AK40">
        <v>99.16</v>
      </c>
      <c r="AL40">
        <v>99.16</v>
      </c>
      <c r="AM40">
        <v>99.16</v>
      </c>
      <c r="AN40">
        <v>99.16</v>
      </c>
      <c r="AO40">
        <v>99.16</v>
      </c>
      <c r="AP40">
        <v>99.16</v>
      </c>
      <c r="AQ40">
        <v>99.16</v>
      </c>
      <c r="AR40">
        <v>99.16</v>
      </c>
      <c r="AS40">
        <v>99.16</v>
      </c>
      <c r="AT40">
        <v>99.16</v>
      </c>
      <c r="AU40">
        <v>99.16</v>
      </c>
      <c r="AV40">
        <v>99.16</v>
      </c>
      <c r="AW40">
        <v>99.16</v>
      </c>
    </row>
    <row r="41" spans="1:49" x14ac:dyDescent="0.2">
      <c r="A41" t="s">
        <v>40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99.16</v>
      </c>
      <c r="U41">
        <v>99.16</v>
      </c>
      <c r="V41">
        <v>99.16</v>
      </c>
      <c r="W41">
        <v>99.16</v>
      </c>
      <c r="X41">
        <v>99.16</v>
      </c>
      <c r="Y41">
        <v>99.16</v>
      </c>
      <c r="Z41">
        <v>99.16</v>
      </c>
      <c r="AA41">
        <v>99.16</v>
      </c>
      <c r="AB41">
        <v>99.16</v>
      </c>
      <c r="AC41">
        <v>99.16</v>
      </c>
      <c r="AD41">
        <v>99.16</v>
      </c>
      <c r="AE41">
        <v>99.16</v>
      </c>
      <c r="AF41">
        <v>99.16</v>
      </c>
      <c r="AG41">
        <v>99.16</v>
      </c>
      <c r="AH41">
        <v>99.16</v>
      </c>
      <c r="AI41">
        <v>99.16</v>
      </c>
      <c r="AJ41">
        <v>99.16</v>
      </c>
      <c r="AK41">
        <v>99.16</v>
      </c>
      <c r="AL41">
        <v>99.16</v>
      </c>
      <c r="AM41">
        <v>99.16</v>
      </c>
      <c r="AN41">
        <v>99.16</v>
      </c>
      <c r="AO41">
        <v>99.16</v>
      </c>
      <c r="AP41">
        <v>99.16</v>
      </c>
      <c r="AQ41">
        <v>99.16</v>
      </c>
      <c r="AR41">
        <v>99.16</v>
      </c>
      <c r="AS41">
        <v>99.16</v>
      </c>
      <c r="AT41">
        <v>99.16</v>
      </c>
      <c r="AU41">
        <v>99.16</v>
      </c>
      <c r="AV41">
        <v>99.16</v>
      </c>
      <c r="AW41">
        <v>99.16</v>
      </c>
    </row>
    <row r="42" spans="1:49" x14ac:dyDescent="0.2">
      <c r="A42" t="s">
        <v>41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99.16</v>
      </c>
      <c r="U42">
        <v>99.16</v>
      </c>
      <c r="V42">
        <v>99.16</v>
      </c>
      <c r="W42">
        <v>99.16</v>
      </c>
      <c r="X42">
        <v>99.16</v>
      </c>
      <c r="Y42">
        <v>99.16</v>
      </c>
      <c r="Z42">
        <v>99.16</v>
      </c>
      <c r="AA42">
        <v>99.16</v>
      </c>
      <c r="AB42">
        <v>99.16</v>
      </c>
      <c r="AC42">
        <v>99.16</v>
      </c>
      <c r="AD42">
        <v>99.16</v>
      </c>
      <c r="AE42">
        <v>99.16</v>
      </c>
      <c r="AF42">
        <v>99.16</v>
      </c>
      <c r="AG42">
        <v>99.16</v>
      </c>
      <c r="AH42">
        <v>99.16</v>
      </c>
      <c r="AI42">
        <v>99.16</v>
      </c>
      <c r="AJ42">
        <v>99.16</v>
      </c>
      <c r="AK42">
        <v>99.16</v>
      </c>
      <c r="AL42">
        <v>99.16</v>
      </c>
      <c r="AM42">
        <v>99.16</v>
      </c>
      <c r="AN42">
        <v>99.16</v>
      </c>
      <c r="AO42">
        <v>99.16</v>
      </c>
      <c r="AP42">
        <v>99.16</v>
      </c>
      <c r="AQ42">
        <v>99.16</v>
      </c>
      <c r="AR42">
        <v>99.16</v>
      </c>
      <c r="AS42">
        <v>99.16</v>
      </c>
      <c r="AT42">
        <v>99.16</v>
      </c>
      <c r="AU42">
        <v>99.16</v>
      </c>
      <c r="AV42">
        <v>99.16</v>
      </c>
      <c r="AW42">
        <v>99.16</v>
      </c>
    </row>
    <row r="43" spans="1:49" x14ac:dyDescent="0.2">
      <c r="A43" t="s">
        <v>42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99.16</v>
      </c>
      <c r="U43">
        <v>99.16</v>
      </c>
      <c r="V43">
        <v>99.16</v>
      </c>
      <c r="W43">
        <v>99.16</v>
      </c>
      <c r="X43">
        <v>99.16</v>
      </c>
      <c r="Y43">
        <v>99.16</v>
      </c>
      <c r="Z43">
        <v>99.16</v>
      </c>
      <c r="AA43">
        <v>99.16</v>
      </c>
      <c r="AB43">
        <v>99.16</v>
      </c>
      <c r="AC43">
        <v>99.16</v>
      </c>
      <c r="AD43">
        <v>99.16</v>
      </c>
      <c r="AE43">
        <v>99.16</v>
      </c>
      <c r="AF43">
        <v>99.16</v>
      </c>
      <c r="AG43">
        <v>99.16</v>
      </c>
      <c r="AH43">
        <v>99.16</v>
      </c>
      <c r="AI43">
        <v>99.16</v>
      </c>
      <c r="AJ43">
        <v>99.16</v>
      </c>
      <c r="AK43">
        <v>99.16</v>
      </c>
      <c r="AL43">
        <v>99.16</v>
      </c>
      <c r="AM43">
        <v>99.16</v>
      </c>
      <c r="AN43">
        <v>99.16</v>
      </c>
      <c r="AO43">
        <v>99.16</v>
      </c>
      <c r="AP43">
        <v>99.16</v>
      </c>
      <c r="AQ43">
        <v>99.16</v>
      </c>
      <c r="AR43">
        <v>99.16</v>
      </c>
      <c r="AS43">
        <v>99.16</v>
      </c>
      <c r="AT43">
        <v>99.16</v>
      </c>
      <c r="AU43">
        <v>99.16</v>
      </c>
      <c r="AV43">
        <v>99.16</v>
      </c>
      <c r="AW43">
        <v>99.16</v>
      </c>
    </row>
    <row r="44" spans="1:49" x14ac:dyDescent="0.2">
      <c r="A44" t="s">
        <v>43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99.16</v>
      </c>
      <c r="U44">
        <v>99.16</v>
      </c>
      <c r="V44">
        <v>99.16</v>
      </c>
      <c r="W44">
        <v>99.16</v>
      </c>
      <c r="X44">
        <v>99.16</v>
      </c>
      <c r="Y44">
        <v>99.16</v>
      </c>
      <c r="Z44">
        <v>99.16</v>
      </c>
      <c r="AA44">
        <v>99.16</v>
      </c>
      <c r="AB44">
        <v>99.16</v>
      </c>
      <c r="AC44">
        <v>99.16</v>
      </c>
      <c r="AD44">
        <v>99.16</v>
      </c>
      <c r="AE44">
        <v>99.16</v>
      </c>
      <c r="AF44">
        <v>99.16</v>
      </c>
      <c r="AG44">
        <v>99.16</v>
      </c>
      <c r="AH44">
        <v>99.16</v>
      </c>
      <c r="AI44">
        <v>99.16</v>
      </c>
      <c r="AJ44">
        <v>99.16</v>
      </c>
      <c r="AK44">
        <v>99.16</v>
      </c>
      <c r="AL44">
        <v>99.16</v>
      </c>
      <c r="AM44">
        <v>99.16</v>
      </c>
      <c r="AN44">
        <v>99.16</v>
      </c>
      <c r="AO44">
        <v>99.16</v>
      </c>
      <c r="AP44">
        <v>99.16</v>
      </c>
      <c r="AQ44">
        <v>99.16</v>
      </c>
      <c r="AR44">
        <v>99.16</v>
      </c>
      <c r="AS44">
        <v>99.16</v>
      </c>
      <c r="AT44">
        <v>99.16</v>
      </c>
      <c r="AU44">
        <v>99.16</v>
      </c>
      <c r="AV44">
        <v>99.16</v>
      </c>
      <c r="AW44">
        <v>99.16</v>
      </c>
    </row>
    <row r="45" spans="1:49" x14ac:dyDescent="0.2">
      <c r="A45" t="s">
        <v>44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 s="3">
        <v>99.16</v>
      </c>
      <c r="U45" s="3">
        <v>99.16</v>
      </c>
      <c r="V45" s="3">
        <v>99.16</v>
      </c>
      <c r="W45" s="3">
        <v>99.16</v>
      </c>
      <c r="X45" s="3">
        <v>99.16</v>
      </c>
      <c r="Y45" s="3">
        <v>99.16</v>
      </c>
      <c r="Z45" s="3">
        <v>99.16</v>
      </c>
      <c r="AA45" s="3">
        <v>99.16</v>
      </c>
      <c r="AB45" s="3">
        <v>99.16</v>
      </c>
      <c r="AC45" s="3">
        <v>99.16</v>
      </c>
      <c r="AD45" s="3">
        <v>99.16</v>
      </c>
      <c r="AE45" s="3">
        <v>99.16</v>
      </c>
      <c r="AF45" s="3">
        <v>99.16</v>
      </c>
      <c r="AG45" s="3">
        <v>99.16</v>
      </c>
      <c r="AH45" s="3">
        <v>99.16</v>
      </c>
      <c r="AI45" s="3">
        <v>99.16</v>
      </c>
      <c r="AJ45" s="3">
        <v>99.16</v>
      </c>
      <c r="AK45" s="3">
        <v>99.16</v>
      </c>
      <c r="AL45" s="3">
        <v>99.16</v>
      </c>
      <c r="AM45" s="3">
        <v>99.16</v>
      </c>
      <c r="AN45" s="3">
        <v>99.16</v>
      </c>
      <c r="AO45" s="3">
        <v>99.16</v>
      </c>
      <c r="AP45" s="3">
        <v>99.16</v>
      </c>
      <c r="AQ45" s="3">
        <v>99.16</v>
      </c>
      <c r="AR45" s="3">
        <v>99.16</v>
      </c>
      <c r="AS45" s="3">
        <v>99.16</v>
      </c>
      <c r="AT45" s="3">
        <v>99.16</v>
      </c>
      <c r="AU45" s="3">
        <v>99.16</v>
      </c>
      <c r="AV45" s="3">
        <v>99.16</v>
      </c>
      <c r="AW45" s="3">
        <v>99.16</v>
      </c>
    </row>
    <row r="46" spans="1:49" x14ac:dyDescent="0.2">
      <c r="A46" t="s">
        <v>45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 s="3">
        <v>99.16</v>
      </c>
      <c r="U46" s="3">
        <v>99.16</v>
      </c>
      <c r="V46" s="3">
        <v>99.16</v>
      </c>
      <c r="W46" s="3">
        <v>99.16</v>
      </c>
      <c r="X46" s="3">
        <v>99.16</v>
      </c>
      <c r="Y46" s="3">
        <v>99.16</v>
      </c>
      <c r="Z46" s="3">
        <v>99.16</v>
      </c>
      <c r="AA46" s="3">
        <v>99.16</v>
      </c>
      <c r="AB46" s="3">
        <v>99.16</v>
      </c>
      <c r="AC46" s="3">
        <v>99.16</v>
      </c>
      <c r="AD46" s="3">
        <v>99.16</v>
      </c>
      <c r="AE46" s="3">
        <v>99.16</v>
      </c>
      <c r="AF46" s="3">
        <v>99.16</v>
      </c>
      <c r="AG46" s="3">
        <v>99.16</v>
      </c>
      <c r="AH46" s="3">
        <v>99.16</v>
      </c>
      <c r="AI46" s="3">
        <v>99.16</v>
      </c>
      <c r="AJ46" s="3">
        <v>99.16</v>
      </c>
      <c r="AK46" s="3">
        <v>99.16</v>
      </c>
      <c r="AL46" s="3">
        <v>99.16</v>
      </c>
      <c r="AM46" s="3">
        <v>99.16</v>
      </c>
      <c r="AN46" s="3">
        <v>99.16</v>
      </c>
      <c r="AO46" s="3">
        <v>99.16</v>
      </c>
      <c r="AP46" s="3">
        <v>99.16</v>
      </c>
      <c r="AQ46" s="3">
        <v>99.16</v>
      </c>
      <c r="AR46" s="3">
        <v>99.16</v>
      </c>
      <c r="AS46" s="3">
        <v>99.16</v>
      </c>
      <c r="AT46" s="3">
        <v>99.16</v>
      </c>
      <c r="AU46" s="3">
        <v>99.16</v>
      </c>
      <c r="AV46" s="3">
        <v>99.16</v>
      </c>
      <c r="AW46" s="3">
        <v>99.16</v>
      </c>
    </row>
    <row r="47" spans="1:49" x14ac:dyDescent="0.2">
      <c r="A47" t="s">
        <v>46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 s="3">
        <v>99.16</v>
      </c>
      <c r="U47" s="3">
        <v>99.16</v>
      </c>
      <c r="V47" s="3">
        <v>99.16</v>
      </c>
      <c r="W47" s="3">
        <v>99.16</v>
      </c>
      <c r="X47" s="3">
        <v>99.16</v>
      </c>
      <c r="Y47" s="3">
        <v>99.16</v>
      </c>
      <c r="Z47" s="3">
        <v>99.16</v>
      </c>
      <c r="AA47" s="3">
        <v>99.16</v>
      </c>
      <c r="AB47" s="3">
        <v>99.16</v>
      </c>
      <c r="AC47" s="3">
        <v>99.16</v>
      </c>
      <c r="AD47" s="3">
        <v>99.16</v>
      </c>
      <c r="AE47" s="3">
        <v>99.16</v>
      </c>
      <c r="AF47" s="3">
        <v>99.16</v>
      </c>
      <c r="AG47" s="3">
        <v>99.16</v>
      </c>
      <c r="AH47" s="3">
        <v>99.16</v>
      </c>
      <c r="AI47" s="3">
        <v>99.16</v>
      </c>
      <c r="AJ47" s="3">
        <v>99.16</v>
      </c>
      <c r="AK47" s="3">
        <v>99.16</v>
      </c>
      <c r="AL47" s="3">
        <v>99.16</v>
      </c>
      <c r="AM47" s="3">
        <v>99.16</v>
      </c>
      <c r="AN47" s="3">
        <v>99.16</v>
      </c>
      <c r="AO47" s="3">
        <v>99.16</v>
      </c>
      <c r="AP47" s="3">
        <v>99.16</v>
      </c>
      <c r="AQ47" s="3">
        <v>99.16</v>
      </c>
      <c r="AR47" s="3">
        <v>99.16</v>
      </c>
      <c r="AS47" s="3">
        <v>99.16</v>
      </c>
      <c r="AT47" s="3">
        <v>99.16</v>
      </c>
      <c r="AU47" s="3">
        <v>99.16</v>
      </c>
      <c r="AV47" s="3">
        <v>99.16</v>
      </c>
      <c r="AW47" s="3">
        <v>99.16</v>
      </c>
    </row>
    <row r="48" spans="1:49" x14ac:dyDescent="0.2">
      <c r="A48" t="s">
        <v>47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 s="3">
        <v>99.16</v>
      </c>
      <c r="U48" s="3">
        <v>99.16</v>
      </c>
      <c r="V48" s="3">
        <v>99.16</v>
      </c>
      <c r="W48" s="3">
        <v>99.16</v>
      </c>
      <c r="X48" s="3">
        <v>99.16</v>
      </c>
      <c r="Y48" s="3">
        <v>99.16</v>
      </c>
      <c r="Z48" s="3">
        <v>99.16</v>
      </c>
      <c r="AA48" s="3">
        <v>99.16</v>
      </c>
      <c r="AB48" s="3">
        <v>99.16</v>
      </c>
      <c r="AC48" s="3">
        <v>99.16</v>
      </c>
      <c r="AD48" s="3">
        <v>99.16</v>
      </c>
      <c r="AE48" s="3">
        <v>99.16</v>
      </c>
      <c r="AF48" s="3">
        <v>99.16</v>
      </c>
      <c r="AG48" s="3">
        <v>99.16</v>
      </c>
      <c r="AH48" s="3">
        <v>99.16</v>
      </c>
      <c r="AI48" s="3">
        <v>99.16</v>
      </c>
      <c r="AJ48" s="3">
        <v>99.16</v>
      </c>
      <c r="AK48" s="3">
        <v>99.16</v>
      </c>
      <c r="AL48" s="3">
        <v>99.16</v>
      </c>
      <c r="AM48" s="3">
        <v>99.16</v>
      </c>
      <c r="AN48" s="3">
        <v>99.16</v>
      </c>
      <c r="AO48" s="3">
        <v>99.16</v>
      </c>
      <c r="AP48" s="3">
        <v>99.16</v>
      </c>
      <c r="AQ48" s="3">
        <v>99.16</v>
      </c>
      <c r="AR48" s="3">
        <v>99.16</v>
      </c>
      <c r="AS48" s="3">
        <v>99.16</v>
      </c>
      <c r="AT48" s="3">
        <v>99.16</v>
      </c>
      <c r="AU48" s="3">
        <v>99.16</v>
      </c>
      <c r="AV48" s="3">
        <v>99.16</v>
      </c>
      <c r="AW48" s="3">
        <v>99.16</v>
      </c>
    </row>
    <row r="49" spans="1:49" x14ac:dyDescent="0.2">
      <c r="A49" t="s">
        <v>48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99.16</v>
      </c>
      <c r="U49">
        <v>99.16</v>
      </c>
      <c r="V49">
        <v>99.16</v>
      </c>
      <c r="W49">
        <v>99.16</v>
      </c>
      <c r="X49">
        <v>99.16</v>
      </c>
      <c r="Y49">
        <v>99.16</v>
      </c>
      <c r="Z49">
        <v>99.16</v>
      </c>
      <c r="AA49">
        <v>99.16</v>
      </c>
      <c r="AB49">
        <v>99.16</v>
      </c>
      <c r="AC49">
        <v>99.16</v>
      </c>
      <c r="AD49">
        <v>99.16</v>
      </c>
      <c r="AE49">
        <v>99.16</v>
      </c>
      <c r="AF49">
        <v>99.16</v>
      </c>
      <c r="AG49">
        <v>99.16</v>
      </c>
      <c r="AH49">
        <v>99.16</v>
      </c>
      <c r="AI49">
        <v>99.16</v>
      </c>
      <c r="AJ49">
        <v>99.16</v>
      </c>
      <c r="AK49">
        <v>99.16</v>
      </c>
      <c r="AL49">
        <v>99.16</v>
      </c>
      <c r="AM49">
        <v>99.16</v>
      </c>
      <c r="AN49">
        <v>99.16</v>
      </c>
      <c r="AO49">
        <v>99.16</v>
      </c>
      <c r="AP49">
        <v>99.16</v>
      </c>
      <c r="AQ49">
        <v>99.16</v>
      </c>
      <c r="AR49">
        <v>99.16</v>
      </c>
      <c r="AS49">
        <v>99.16</v>
      </c>
      <c r="AT49">
        <v>99.16</v>
      </c>
      <c r="AU49">
        <v>99.16</v>
      </c>
      <c r="AV49">
        <v>99.16</v>
      </c>
      <c r="AW49">
        <v>99.16</v>
      </c>
    </row>
    <row r="50" spans="1:49" x14ac:dyDescent="0.2">
      <c r="A50" t="s">
        <v>49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99.16</v>
      </c>
      <c r="U50">
        <v>99.16</v>
      </c>
      <c r="V50">
        <v>99.16</v>
      </c>
      <c r="W50">
        <v>99.16</v>
      </c>
      <c r="X50">
        <v>99.16</v>
      </c>
      <c r="Y50">
        <v>99.16</v>
      </c>
      <c r="Z50">
        <v>99.16</v>
      </c>
      <c r="AA50">
        <v>99.16</v>
      </c>
      <c r="AB50">
        <v>99.16</v>
      </c>
      <c r="AC50">
        <v>99.16</v>
      </c>
      <c r="AD50">
        <v>99.16</v>
      </c>
      <c r="AE50">
        <v>99.16</v>
      </c>
      <c r="AF50">
        <v>99.16</v>
      </c>
      <c r="AG50">
        <v>99.16</v>
      </c>
      <c r="AH50">
        <v>99.16</v>
      </c>
      <c r="AI50">
        <v>99.16</v>
      </c>
      <c r="AJ50">
        <v>99.16</v>
      </c>
      <c r="AK50">
        <v>99.16</v>
      </c>
      <c r="AL50">
        <v>99.16</v>
      </c>
      <c r="AM50">
        <v>99.16</v>
      </c>
      <c r="AN50">
        <v>99.16</v>
      </c>
      <c r="AO50">
        <v>99.16</v>
      </c>
      <c r="AP50">
        <v>99.16</v>
      </c>
      <c r="AQ50">
        <v>99.16</v>
      </c>
      <c r="AR50">
        <v>99.16</v>
      </c>
      <c r="AS50">
        <v>99.16</v>
      </c>
      <c r="AT50">
        <v>99.16</v>
      </c>
      <c r="AU50">
        <v>99.16</v>
      </c>
      <c r="AV50">
        <v>99.16</v>
      </c>
      <c r="AW50">
        <v>99.16</v>
      </c>
    </row>
    <row r="51" spans="1:49" x14ac:dyDescent="0.2">
      <c r="A51" t="s">
        <v>50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99.16</v>
      </c>
      <c r="U51">
        <v>99.16</v>
      </c>
      <c r="V51">
        <v>99.16</v>
      </c>
      <c r="W51">
        <v>99.16</v>
      </c>
      <c r="X51">
        <v>99.16</v>
      </c>
      <c r="Y51">
        <v>99.16</v>
      </c>
      <c r="Z51">
        <v>99.16</v>
      </c>
      <c r="AA51">
        <v>99.16</v>
      </c>
      <c r="AB51">
        <v>99.16</v>
      </c>
      <c r="AC51">
        <v>99.16</v>
      </c>
      <c r="AD51">
        <v>99.16</v>
      </c>
      <c r="AE51">
        <v>99.16</v>
      </c>
      <c r="AF51">
        <v>99.16</v>
      </c>
      <c r="AG51">
        <v>99.16</v>
      </c>
      <c r="AH51">
        <v>99.16</v>
      </c>
      <c r="AI51">
        <v>99.16</v>
      </c>
      <c r="AJ51">
        <v>99.16</v>
      </c>
      <c r="AK51">
        <v>99.16</v>
      </c>
      <c r="AL51">
        <v>99.16</v>
      </c>
      <c r="AM51">
        <v>99.16</v>
      </c>
      <c r="AN51">
        <v>99.16</v>
      </c>
      <c r="AO51">
        <v>99.16</v>
      </c>
      <c r="AP51">
        <v>99.16</v>
      </c>
      <c r="AQ51">
        <v>99.16</v>
      </c>
      <c r="AR51">
        <v>99.16</v>
      </c>
      <c r="AS51">
        <v>99.16</v>
      </c>
      <c r="AT51">
        <v>99.16</v>
      </c>
      <c r="AU51">
        <v>99.16</v>
      </c>
      <c r="AV51">
        <v>99.16</v>
      </c>
      <c r="AW51">
        <v>99.16</v>
      </c>
    </row>
    <row r="52" spans="1:49" x14ac:dyDescent="0.2">
      <c r="A52" t="s">
        <v>51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99.16</v>
      </c>
      <c r="U52">
        <v>99.16</v>
      </c>
      <c r="V52">
        <v>99.16</v>
      </c>
      <c r="W52">
        <v>99.16</v>
      </c>
      <c r="X52">
        <v>99.16</v>
      </c>
      <c r="Y52">
        <v>99.16</v>
      </c>
      <c r="Z52">
        <v>99.16</v>
      </c>
      <c r="AA52">
        <v>99.16</v>
      </c>
      <c r="AB52">
        <v>99.16</v>
      </c>
      <c r="AC52">
        <v>99.16</v>
      </c>
      <c r="AD52">
        <v>99.16</v>
      </c>
      <c r="AE52">
        <v>99.16</v>
      </c>
      <c r="AF52">
        <v>99.16</v>
      </c>
      <c r="AG52">
        <v>99.16</v>
      </c>
      <c r="AH52">
        <v>99.16</v>
      </c>
      <c r="AI52">
        <v>99.16</v>
      </c>
      <c r="AJ52">
        <v>99.16</v>
      </c>
      <c r="AK52">
        <v>99.16</v>
      </c>
      <c r="AL52">
        <v>99.16</v>
      </c>
      <c r="AM52">
        <v>99.16</v>
      </c>
      <c r="AN52">
        <v>99.16</v>
      </c>
      <c r="AO52">
        <v>99.16</v>
      </c>
      <c r="AP52">
        <v>99.16</v>
      </c>
      <c r="AQ52">
        <v>99.16</v>
      </c>
      <c r="AR52">
        <v>99.16</v>
      </c>
      <c r="AS52">
        <v>99.16</v>
      </c>
      <c r="AT52">
        <v>99.16</v>
      </c>
      <c r="AU52">
        <v>99.16</v>
      </c>
      <c r="AV52">
        <v>99.16</v>
      </c>
      <c r="AW52">
        <v>99.16</v>
      </c>
    </row>
    <row r="53" spans="1:49" x14ac:dyDescent="0.2">
      <c r="A53" t="s">
        <v>52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99.16</v>
      </c>
      <c r="U53">
        <v>99.16</v>
      </c>
      <c r="V53">
        <v>99.16</v>
      </c>
      <c r="W53">
        <v>99.16</v>
      </c>
      <c r="X53">
        <v>99.16</v>
      </c>
      <c r="Y53">
        <v>99.16</v>
      </c>
      <c r="Z53">
        <v>99.16</v>
      </c>
      <c r="AA53">
        <v>99.16</v>
      </c>
      <c r="AB53">
        <v>99.16</v>
      </c>
      <c r="AC53">
        <v>99.16</v>
      </c>
      <c r="AD53">
        <v>99.16</v>
      </c>
      <c r="AE53">
        <v>99.16</v>
      </c>
      <c r="AF53">
        <v>99.16</v>
      </c>
      <c r="AG53">
        <v>99.16</v>
      </c>
      <c r="AH53">
        <v>99.16</v>
      </c>
      <c r="AI53">
        <v>99.16</v>
      </c>
      <c r="AJ53">
        <v>99.16</v>
      </c>
      <c r="AK53">
        <v>99.16</v>
      </c>
      <c r="AL53">
        <v>99.16</v>
      </c>
      <c r="AM53">
        <v>99.16</v>
      </c>
      <c r="AN53">
        <v>99.16</v>
      </c>
      <c r="AO53">
        <v>99.16</v>
      </c>
      <c r="AP53">
        <v>99.16</v>
      </c>
      <c r="AQ53">
        <v>99.16</v>
      </c>
      <c r="AR53">
        <v>99.16</v>
      </c>
      <c r="AS53">
        <v>99.16</v>
      </c>
      <c r="AT53">
        <v>99.16</v>
      </c>
      <c r="AU53">
        <v>99.16</v>
      </c>
      <c r="AV53">
        <v>99.16</v>
      </c>
      <c r="AW53">
        <v>99.16</v>
      </c>
    </row>
    <row r="54" spans="1:49" x14ac:dyDescent="0.2">
      <c r="A54" t="s">
        <v>53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99.16</v>
      </c>
      <c r="U54">
        <v>99.16</v>
      </c>
      <c r="V54">
        <v>99.16</v>
      </c>
      <c r="W54">
        <v>99.16</v>
      </c>
      <c r="X54">
        <v>99.16</v>
      </c>
      <c r="Y54">
        <v>99.16</v>
      </c>
      <c r="Z54">
        <v>99.16</v>
      </c>
      <c r="AA54">
        <v>99.16</v>
      </c>
      <c r="AB54">
        <v>99.16</v>
      </c>
      <c r="AC54">
        <v>99.16</v>
      </c>
      <c r="AD54">
        <v>99.16</v>
      </c>
      <c r="AE54">
        <v>99.16</v>
      </c>
      <c r="AF54">
        <v>99.16</v>
      </c>
      <c r="AG54">
        <v>99.16</v>
      </c>
      <c r="AH54">
        <v>99.16</v>
      </c>
      <c r="AI54">
        <v>99.16</v>
      </c>
      <c r="AJ54">
        <v>99.16</v>
      </c>
      <c r="AK54">
        <v>99.16</v>
      </c>
      <c r="AL54">
        <v>99.16</v>
      </c>
      <c r="AM54">
        <v>99.16</v>
      </c>
      <c r="AN54">
        <v>99.16</v>
      </c>
      <c r="AO54">
        <v>99.16</v>
      </c>
      <c r="AP54">
        <v>99.16</v>
      </c>
      <c r="AQ54">
        <v>99.16</v>
      </c>
      <c r="AR54">
        <v>99.16</v>
      </c>
      <c r="AS54">
        <v>99.16</v>
      </c>
      <c r="AT54">
        <v>99.16</v>
      </c>
      <c r="AU54">
        <v>99.16</v>
      </c>
      <c r="AV54">
        <v>99.16</v>
      </c>
      <c r="AW54">
        <v>99.16</v>
      </c>
    </row>
    <row r="55" spans="1:49" x14ac:dyDescent="0.2">
      <c r="A55" t="s">
        <v>54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99.16</v>
      </c>
      <c r="U55">
        <v>99.16</v>
      </c>
      <c r="V55">
        <v>99.16</v>
      </c>
      <c r="W55">
        <v>99.16</v>
      </c>
      <c r="X55">
        <v>99.16</v>
      </c>
      <c r="Y55">
        <v>99.16</v>
      </c>
      <c r="Z55">
        <v>99.16</v>
      </c>
      <c r="AA55">
        <v>99.16</v>
      </c>
      <c r="AB55">
        <v>99.16</v>
      </c>
      <c r="AC55">
        <v>99.16</v>
      </c>
      <c r="AD55">
        <v>99.16</v>
      </c>
      <c r="AE55">
        <v>99.16</v>
      </c>
      <c r="AF55">
        <v>99.16</v>
      </c>
      <c r="AG55">
        <v>99.16</v>
      </c>
      <c r="AH55">
        <v>99.16</v>
      </c>
      <c r="AI55">
        <v>99.16</v>
      </c>
      <c r="AJ55">
        <v>99.16</v>
      </c>
      <c r="AK55">
        <v>99.16</v>
      </c>
      <c r="AL55">
        <v>99.16</v>
      </c>
      <c r="AM55">
        <v>99.16</v>
      </c>
      <c r="AN55">
        <v>99.16</v>
      </c>
      <c r="AO55">
        <v>99.16</v>
      </c>
      <c r="AP55">
        <v>99.16</v>
      </c>
      <c r="AQ55">
        <v>99.16</v>
      </c>
      <c r="AR55">
        <v>99.16</v>
      </c>
      <c r="AS55">
        <v>99.16</v>
      </c>
      <c r="AT55">
        <v>99.16</v>
      </c>
      <c r="AU55">
        <v>99.16</v>
      </c>
      <c r="AV55">
        <v>99.16</v>
      </c>
      <c r="AW55">
        <v>99.16</v>
      </c>
    </row>
    <row r="56" spans="1:49" x14ac:dyDescent="0.2">
      <c r="A56" t="s">
        <v>55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99.16</v>
      </c>
      <c r="U56">
        <v>99.16</v>
      </c>
      <c r="V56">
        <v>99.16</v>
      </c>
      <c r="W56">
        <v>99.16</v>
      </c>
      <c r="X56">
        <v>99.16</v>
      </c>
      <c r="Y56">
        <v>99.16</v>
      </c>
      <c r="Z56">
        <v>99.16</v>
      </c>
      <c r="AA56">
        <v>99.16</v>
      </c>
      <c r="AB56">
        <v>99.16</v>
      </c>
      <c r="AC56">
        <v>99.16</v>
      </c>
      <c r="AD56">
        <v>99.16</v>
      </c>
      <c r="AE56">
        <v>99.16</v>
      </c>
      <c r="AF56">
        <v>99.16</v>
      </c>
      <c r="AG56">
        <v>99.16</v>
      </c>
      <c r="AH56">
        <v>99.16</v>
      </c>
      <c r="AI56">
        <v>99.16</v>
      </c>
      <c r="AJ56">
        <v>99.16</v>
      </c>
      <c r="AK56">
        <v>99.16</v>
      </c>
      <c r="AL56">
        <v>99.16</v>
      </c>
      <c r="AM56">
        <v>99.16</v>
      </c>
      <c r="AN56">
        <v>99.16</v>
      </c>
      <c r="AO56">
        <v>99.16</v>
      </c>
      <c r="AP56">
        <v>99.16</v>
      </c>
      <c r="AQ56">
        <v>99.16</v>
      </c>
      <c r="AR56">
        <v>99.16</v>
      </c>
      <c r="AS56">
        <v>99.16</v>
      </c>
      <c r="AT56">
        <v>99.16</v>
      </c>
      <c r="AU56">
        <v>99.16</v>
      </c>
      <c r="AV56">
        <v>99.16</v>
      </c>
      <c r="AW56">
        <v>99.16</v>
      </c>
    </row>
    <row r="57" spans="1:49" x14ac:dyDescent="0.2">
      <c r="A57" t="s">
        <v>60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99.16</v>
      </c>
      <c r="U57">
        <v>99.16</v>
      </c>
      <c r="V57">
        <v>99.16</v>
      </c>
      <c r="W57">
        <v>99.16</v>
      </c>
      <c r="X57">
        <v>99.16</v>
      </c>
      <c r="Y57">
        <v>99.16</v>
      </c>
      <c r="Z57">
        <v>99.16</v>
      </c>
      <c r="AA57">
        <v>99.16</v>
      </c>
      <c r="AB57">
        <v>99.16</v>
      </c>
      <c r="AC57">
        <v>99.16</v>
      </c>
      <c r="AD57">
        <v>99.16</v>
      </c>
      <c r="AE57">
        <v>99.16</v>
      </c>
      <c r="AF57">
        <v>99.16</v>
      </c>
      <c r="AG57">
        <v>99.16</v>
      </c>
      <c r="AH57">
        <v>99.16</v>
      </c>
      <c r="AI57">
        <v>99.16</v>
      </c>
      <c r="AJ57">
        <v>99.16</v>
      </c>
      <c r="AK57">
        <v>99.16</v>
      </c>
      <c r="AL57">
        <v>99.16</v>
      </c>
      <c r="AM57">
        <v>99.16</v>
      </c>
      <c r="AN57">
        <v>99.16</v>
      </c>
      <c r="AO57">
        <v>99.16</v>
      </c>
      <c r="AP57">
        <v>99.16</v>
      </c>
      <c r="AQ57">
        <v>99.16</v>
      </c>
      <c r="AR57">
        <v>99.16</v>
      </c>
      <c r="AS57">
        <v>99.16</v>
      </c>
      <c r="AT57">
        <v>99.16</v>
      </c>
      <c r="AU57">
        <v>99.16</v>
      </c>
      <c r="AV57">
        <v>99.16</v>
      </c>
      <c r="AW57">
        <v>99.16</v>
      </c>
    </row>
    <row r="58" spans="1:49" x14ac:dyDescent="0.2">
      <c r="A58" t="s">
        <v>59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99.16</v>
      </c>
      <c r="U58">
        <v>99.16</v>
      </c>
      <c r="V58">
        <v>99.16</v>
      </c>
      <c r="W58">
        <v>99.16</v>
      </c>
      <c r="X58">
        <v>99.16</v>
      </c>
      <c r="Y58">
        <v>99.16</v>
      </c>
      <c r="Z58">
        <v>99.16</v>
      </c>
      <c r="AA58">
        <v>99.16</v>
      </c>
      <c r="AB58">
        <v>99.16</v>
      </c>
      <c r="AC58">
        <v>99.16</v>
      </c>
      <c r="AD58">
        <v>99.16</v>
      </c>
      <c r="AE58">
        <v>99.16</v>
      </c>
      <c r="AF58">
        <v>99.16</v>
      </c>
      <c r="AG58">
        <v>99.16</v>
      </c>
      <c r="AH58">
        <v>99.16</v>
      </c>
      <c r="AI58">
        <v>99.16</v>
      </c>
      <c r="AJ58">
        <v>99.16</v>
      </c>
      <c r="AK58">
        <v>99.16</v>
      </c>
      <c r="AL58">
        <v>99.16</v>
      </c>
      <c r="AM58">
        <v>99.16</v>
      </c>
      <c r="AN58">
        <v>99.16</v>
      </c>
      <c r="AO58">
        <v>99.16</v>
      </c>
      <c r="AP58">
        <v>99.16</v>
      </c>
      <c r="AQ58">
        <v>99.16</v>
      </c>
      <c r="AR58">
        <v>99.16</v>
      </c>
      <c r="AS58">
        <v>99.16</v>
      </c>
      <c r="AT58">
        <v>99.16</v>
      </c>
      <c r="AU58">
        <v>99.16</v>
      </c>
      <c r="AV58">
        <v>99.16</v>
      </c>
      <c r="AW58">
        <v>99.16</v>
      </c>
    </row>
    <row r="59" spans="1:49" x14ac:dyDescent="0.2">
      <c r="A59" t="s">
        <v>58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99.16</v>
      </c>
      <c r="U59">
        <v>99.16</v>
      </c>
      <c r="V59">
        <v>99.16</v>
      </c>
      <c r="W59">
        <v>99.16</v>
      </c>
      <c r="X59">
        <v>99.16</v>
      </c>
      <c r="Y59">
        <v>99.16</v>
      </c>
      <c r="Z59">
        <v>99.16</v>
      </c>
      <c r="AA59">
        <v>99.16</v>
      </c>
      <c r="AB59">
        <v>99.16</v>
      </c>
      <c r="AC59">
        <v>99.16</v>
      </c>
      <c r="AD59">
        <v>99.16</v>
      </c>
      <c r="AE59">
        <v>99.16</v>
      </c>
      <c r="AF59">
        <v>99.16</v>
      </c>
      <c r="AG59">
        <v>99.16</v>
      </c>
      <c r="AH59">
        <v>99.16</v>
      </c>
      <c r="AI59">
        <v>99.16</v>
      </c>
      <c r="AJ59">
        <v>99.16</v>
      </c>
      <c r="AK59">
        <v>99.16</v>
      </c>
      <c r="AL59">
        <v>99.16</v>
      </c>
      <c r="AM59">
        <v>99.16</v>
      </c>
      <c r="AN59">
        <v>99.16</v>
      </c>
      <c r="AO59">
        <v>99.16</v>
      </c>
      <c r="AP59">
        <v>99.16</v>
      </c>
      <c r="AQ59">
        <v>99.16</v>
      </c>
      <c r="AR59">
        <v>99.16</v>
      </c>
      <c r="AS59">
        <v>99.16</v>
      </c>
      <c r="AT59">
        <v>99.16</v>
      </c>
      <c r="AU59">
        <v>99.16</v>
      </c>
      <c r="AV59">
        <v>99.16</v>
      </c>
      <c r="AW59">
        <v>99.16</v>
      </c>
    </row>
    <row r="60" spans="1:49" x14ac:dyDescent="0.2">
      <c r="A60" t="s">
        <v>57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99.16</v>
      </c>
      <c r="U60">
        <v>99.16</v>
      </c>
      <c r="V60">
        <v>99.16</v>
      </c>
      <c r="W60">
        <v>99.16</v>
      </c>
      <c r="X60">
        <v>99.16</v>
      </c>
      <c r="Y60">
        <v>99.16</v>
      </c>
      <c r="Z60">
        <v>99.16</v>
      </c>
      <c r="AA60">
        <v>99.16</v>
      </c>
      <c r="AB60">
        <v>99.16</v>
      </c>
      <c r="AC60">
        <v>99.16</v>
      </c>
      <c r="AD60">
        <v>99.16</v>
      </c>
      <c r="AE60">
        <v>99.16</v>
      </c>
      <c r="AF60">
        <v>99.16</v>
      </c>
      <c r="AG60">
        <v>99.16</v>
      </c>
      <c r="AH60">
        <v>99.16</v>
      </c>
      <c r="AI60">
        <v>99.16</v>
      </c>
      <c r="AJ60">
        <v>99.16</v>
      </c>
      <c r="AK60">
        <v>99.16</v>
      </c>
      <c r="AL60">
        <v>99.16</v>
      </c>
      <c r="AM60">
        <v>99.16</v>
      </c>
      <c r="AN60">
        <v>99.16</v>
      </c>
      <c r="AO60">
        <v>99.16</v>
      </c>
      <c r="AP60">
        <v>99.16</v>
      </c>
      <c r="AQ60">
        <v>99.16</v>
      </c>
      <c r="AR60">
        <v>99.16</v>
      </c>
      <c r="AS60">
        <v>99.16</v>
      </c>
      <c r="AT60">
        <v>99.16</v>
      </c>
      <c r="AU60">
        <v>99.16</v>
      </c>
      <c r="AV60">
        <v>99.16</v>
      </c>
      <c r="AW60">
        <v>99.16</v>
      </c>
    </row>
    <row r="61" spans="1:49" x14ac:dyDescent="0.2">
      <c r="A61" t="s">
        <v>56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99.16</v>
      </c>
      <c r="U61">
        <v>99.16</v>
      </c>
      <c r="V61">
        <v>99.16</v>
      </c>
      <c r="W61">
        <v>99.16</v>
      </c>
      <c r="X61">
        <v>99.16</v>
      </c>
      <c r="Y61">
        <v>99.16</v>
      </c>
      <c r="Z61">
        <v>99.16</v>
      </c>
      <c r="AA61">
        <v>99.16</v>
      </c>
      <c r="AB61">
        <v>99.16</v>
      </c>
      <c r="AC61">
        <v>99.16</v>
      </c>
      <c r="AD61">
        <v>99.16</v>
      </c>
      <c r="AE61">
        <v>99.16</v>
      </c>
      <c r="AF61">
        <v>99.16</v>
      </c>
      <c r="AG61">
        <v>99.16</v>
      </c>
      <c r="AH61">
        <v>99.16</v>
      </c>
      <c r="AI61">
        <v>99.16</v>
      </c>
      <c r="AJ61">
        <v>99.16</v>
      </c>
      <c r="AK61">
        <v>99.16</v>
      </c>
      <c r="AL61">
        <v>99.16</v>
      </c>
      <c r="AM61">
        <v>99.16</v>
      </c>
      <c r="AN61">
        <v>99.16</v>
      </c>
      <c r="AO61">
        <v>99.16</v>
      </c>
      <c r="AP61">
        <v>99.16</v>
      </c>
      <c r="AQ61">
        <v>99.16</v>
      </c>
      <c r="AR61">
        <v>99.16</v>
      </c>
      <c r="AS61">
        <v>99.16</v>
      </c>
      <c r="AT61">
        <v>99.16</v>
      </c>
      <c r="AU61">
        <v>99.16</v>
      </c>
      <c r="AV61">
        <v>99.16</v>
      </c>
      <c r="AW61">
        <v>99.16</v>
      </c>
    </row>
    <row r="62" spans="1:49" x14ac:dyDescent="0.2">
      <c r="A62" t="s">
        <v>61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99.16</v>
      </c>
      <c r="U62">
        <v>99.16</v>
      </c>
      <c r="V62">
        <v>99.16</v>
      </c>
      <c r="W62">
        <v>99.16</v>
      </c>
      <c r="X62">
        <v>99.16</v>
      </c>
      <c r="Y62">
        <v>99.16</v>
      </c>
      <c r="Z62">
        <v>99.16</v>
      </c>
      <c r="AA62">
        <v>99.16</v>
      </c>
      <c r="AB62">
        <v>99.16</v>
      </c>
      <c r="AC62">
        <v>99.16</v>
      </c>
      <c r="AD62">
        <v>99.16</v>
      </c>
      <c r="AE62">
        <v>99.16</v>
      </c>
      <c r="AF62">
        <v>99.16</v>
      </c>
      <c r="AG62">
        <v>99.16</v>
      </c>
      <c r="AH62">
        <v>99.16</v>
      </c>
      <c r="AI62">
        <v>99.16</v>
      </c>
      <c r="AJ62">
        <v>99.16</v>
      </c>
      <c r="AK62">
        <v>99.16</v>
      </c>
      <c r="AL62">
        <v>99.16</v>
      </c>
      <c r="AM62">
        <v>99.16</v>
      </c>
      <c r="AN62">
        <v>99.16</v>
      </c>
      <c r="AO62">
        <v>99.16</v>
      </c>
      <c r="AP62">
        <v>99.16</v>
      </c>
      <c r="AQ62">
        <v>99.16</v>
      </c>
      <c r="AR62">
        <v>99.16</v>
      </c>
      <c r="AS62">
        <v>99.16</v>
      </c>
      <c r="AT62">
        <v>99.16</v>
      </c>
      <c r="AU62">
        <v>99.16</v>
      </c>
      <c r="AV62">
        <v>99.16</v>
      </c>
      <c r="AW62">
        <v>99.16</v>
      </c>
    </row>
    <row r="63" spans="1:49" x14ac:dyDescent="0.2">
      <c r="A63" t="s">
        <v>62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99.16</v>
      </c>
      <c r="U63">
        <v>99.16</v>
      </c>
      <c r="V63">
        <v>99.16</v>
      </c>
      <c r="W63">
        <v>99.16</v>
      </c>
      <c r="X63">
        <v>99.16</v>
      </c>
      <c r="Y63">
        <v>99.16</v>
      </c>
      <c r="Z63">
        <v>99.16</v>
      </c>
      <c r="AA63">
        <v>99.16</v>
      </c>
      <c r="AB63">
        <v>99.16</v>
      </c>
      <c r="AC63">
        <v>99.16</v>
      </c>
      <c r="AD63">
        <v>99.16</v>
      </c>
      <c r="AE63">
        <v>99.16</v>
      </c>
      <c r="AF63">
        <v>99.16</v>
      </c>
      <c r="AG63">
        <v>99.16</v>
      </c>
      <c r="AH63">
        <v>99.16</v>
      </c>
      <c r="AI63">
        <v>99.16</v>
      </c>
      <c r="AJ63">
        <v>99.16</v>
      </c>
      <c r="AK63">
        <v>99.16</v>
      </c>
      <c r="AL63">
        <v>99.16</v>
      </c>
      <c r="AM63">
        <v>99.16</v>
      </c>
      <c r="AN63">
        <v>99.16</v>
      </c>
      <c r="AO63">
        <v>99.16</v>
      </c>
      <c r="AP63">
        <v>99.16</v>
      </c>
      <c r="AQ63">
        <v>99.16</v>
      </c>
      <c r="AR63">
        <v>99.16</v>
      </c>
      <c r="AS63">
        <v>99.16</v>
      </c>
      <c r="AT63">
        <v>99.16</v>
      </c>
      <c r="AU63">
        <v>99.16</v>
      </c>
      <c r="AV63">
        <v>99.16</v>
      </c>
      <c r="AW63">
        <v>99.16</v>
      </c>
    </row>
    <row r="64" spans="1:49" x14ac:dyDescent="0.2">
      <c r="A64" t="s">
        <v>63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99.16</v>
      </c>
      <c r="U64">
        <v>99.16</v>
      </c>
      <c r="V64">
        <v>99.16</v>
      </c>
      <c r="W64">
        <v>99.16</v>
      </c>
      <c r="X64">
        <v>99.16</v>
      </c>
      <c r="Y64">
        <v>99.16</v>
      </c>
      <c r="Z64">
        <v>99.16</v>
      </c>
      <c r="AA64">
        <v>99.16</v>
      </c>
      <c r="AB64">
        <v>99.16</v>
      </c>
      <c r="AC64">
        <v>99.16</v>
      </c>
      <c r="AD64">
        <v>99.16</v>
      </c>
      <c r="AE64">
        <v>99.16</v>
      </c>
      <c r="AF64">
        <v>99.16</v>
      </c>
      <c r="AG64">
        <v>99.16</v>
      </c>
      <c r="AH64">
        <v>99.16</v>
      </c>
      <c r="AI64">
        <v>99.16</v>
      </c>
      <c r="AJ64">
        <v>99.16</v>
      </c>
      <c r="AK64">
        <v>99.16</v>
      </c>
      <c r="AL64">
        <v>99.16</v>
      </c>
      <c r="AM64">
        <v>99.16</v>
      </c>
      <c r="AN64">
        <v>99.16</v>
      </c>
      <c r="AO64">
        <v>99.16</v>
      </c>
      <c r="AP64">
        <v>99.16</v>
      </c>
      <c r="AQ64">
        <v>99.16</v>
      </c>
      <c r="AR64">
        <v>99.16</v>
      </c>
      <c r="AS64">
        <v>99.16</v>
      </c>
      <c r="AT64">
        <v>99.16</v>
      </c>
      <c r="AU64">
        <v>99.16</v>
      </c>
      <c r="AV64">
        <v>99.16</v>
      </c>
      <c r="AW64">
        <v>99.16</v>
      </c>
    </row>
    <row r="65" spans="1:49" x14ac:dyDescent="0.2">
      <c r="A65" t="s">
        <v>64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99.16</v>
      </c>
      <c r="U65">
        <v>99.16</v>
      </c>
      <c r="V65">
        <v>99.16</v>
      </c>
      <c r="W65">
        <v>99.16</v>
      </c>
      <c r="X65">
        <v>99.16</v>
      </c>
      <c r="Y65">
        <v>99.16</v>
      </c>
      <c r="Z65">
        <v>99.16</v>
      </c>
      <c r="AA65">
        <v>99.16</v>
      </c>
      <c r="AB65">
        <v>99.16</v>
      </c>
      <c r="AC65">
        <v>99.16</v>
      </c>
      <c r="AD65">
        <v>99.16</v>
      </c>
      <c r="AE65">
        <v>99.16</v>
      </c>
      <c r="AF65">
        <v>99.16</v>
      </c>
      <c r="AG65">
        <v>99.16</v>
      </c>
      <c r="AH65">
        <v>99.16</v>
      </c>
      <c r="AI65">
        <v>99.16</v>
      </c>
      <c r="AJ65">
        <v>99.16</v>
      </c>
      <c r="AK65">
        <v>99.16</v>
      </c>
      <c r="AL65">
        <v>99.16</v>
      </c>
      <c r="AM65">
        <v>99.16</v>
      </c>
      <c r="AN65">
        <v>99.16</v>
      </c>
      <c r="AO65">
        <v>99.16</v>
      </c>
      <c r="AP65">
        <v>99.16</v>
      </c>
      <c r="AQ65">
        <v>99.16</v>
      </c>
      <c r="AR65">
        <v>99.16</v>
      </c>
      <c r="AS65">
        <v>99.16</v>
      </c>
      <c r="AT65">
        <v>99.16</v>
      </c>
      <c r="AU65">
        <v>99.16</v>
      </c>
      <c r="AV65">
        <v>99.16</v>
      </c>
      <c r="AW65">
        <v>99.16</v>
      </c>
    </row>
    <row r="66" spans="1:49" x14ac:dyDescent="0.2">
      <c r="A66" t="s">
        <v>65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 s="3">
        <v>99.16</v>
      </c>
      <c r="U66" s="3">
        <v>99.16</v>
      </c>
      <c r="V66" s="3">
        <v>99.16</v>
      </c>
      <c r="W66" s="3">
        <v>99.16</v>
      </c>
      <c r="X66" s="3">
        <v>99.16</v>
      </c>
      <c r="Y66" s="3">
        <v>99.16</v>
      </c>
      <c r="Z66" s="3">
        <v>99.16</v>
      </c>
      <c r="AA66" s="3">
        <v>99.16</v>
      </c>
      <c r="AB66" s="3">
        <v>99.16</v>
      </c>
      <c r="AC66" s="3">
        <v>99.16</v>
      </c>
      <c r="AD66" s="3">
        <v>99.16</v>
      </c>
      <c r="AE66" s="3">
        <v>99.16</v>
      </c>
      <c r="AF66" s="3">
        <v>99.16</v>
      </c>
      <c r="AG66" s="3">
        <v>99.16</v>
      </c>
      <c r="AH66" s="3">
        <v>99.16</v>
      </c>
      <c r="AI66" s="3">
        <v>99.16</v>
      </c>
      <c r="AJ66" s="3">
        <v>99.16</v>
      </c>
      <c r="AK66" s="3">
        <v>99.16</v>
      </c>
      <c r="AL66" s="3">
        <v>99.16</v>
      </c>
      <c r="AM66" s="3">
        <v>99.16</v>
      </c>
      <c r="AN66" s="3">
        <v>99.16</v>
      </c>
      <c r="AO66" s="3">
        <v>99.16</v>
      </c>
      <c r="AP66" s="3">
        <v>99.16</v>
      </c>
      <c r="AQ66" s="3">
        <v>99.16</v>
      </c>
      <c r="AR66" s="3">
        <v>99.16</v>
      </c>
      <c r="AS66" s="3">
        <v>99.16</v>
      </c>
      <c r="AT66" s="3">
        <v>99.16</v>
      </c>
      <c r="AU66" s="3">
        <v>99.16</v>
      </c>
      <c r="AV66" s="3">
        <v>99.16</v>
      </c>
      <c r="AW66" s="3">
        <v>99.16</v>
      </c>
    </row>
    <row r="67" spans="1:49" x14ac:dyDescent="0.2">
      <c r="A67" t="s">
        <v>66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99.16</v>
      </c>
      <c r="U67">
        <v>99.16</v>
      </c>
      <c r="V67">
        <v>99.16</v>
      </c>
      <c r="W67">
        <v>99.16</v>
      </c>
      <c r="X67">
        <v>99.16</v>
      </c>
      <c r="Y67">
        <v>99.16</v>
      </c>
      <c r="Z67">
        <v>99.16</v>
      </c>
      <c r="AA67">
        <v>99.16</v>
      </c>
      <c r="AB67">
        <v>99.16</v>
      </c>
      <c r="AC67">
        <v>99.16</v>
      </c>
      <c r="AD67">
        <v>99.16</v>
      </c>
      <c r="AE67">
        <v>99.16</v>
      </c>
      <c r="AF67">
        <v>99.16</v>
      </c>
      <c r="AG67">
        <v>99.16</v>
      </c>
      <c r="AH67">
        <v>99.16</v>
      </c>
      <c r="AI67">
        <v>99.16</v>
      </c>
      <c r="AJ67">
        <v>99.16</v>
      </c>
      <c r="AK67">
        <v>99.16</v>
      </c>
      <c r="AL67">
        <v>99.16</v>
      </c>
      <c r="AM67">
        <v>99.16</v>
      </c>
      <c r="AN67">
        <v>99.16</v>
      </c>
      <c r="AO67">
        <v>99.16</v>
      </c>
      <c r="AP67">
        <v>99.16</v>
      </c>
      <c r="AQ67">
        <v>99.16</v>
      </c>
      <c r="AR67">
        <v>99.16</v>
      </c>
      <c r="AS67">
        <v>99.16</v>
      </c>
      <c r="AT67">
        <v>99.16</v>
      </c>
      <c r="AU67">
        <v>99.16</v>
      </c>
      <c r="AV67">
        <v>99.16</v>
      </c>
      <c r="AW67">
        <v>99.16</v>
      </c>
    </row>
    <row r="68" spans="1:49" x14ac:dyDescent="0.2">
      <c r="A68" t="s">
        <v>363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theme="5" tint="0.79998168889431442"/>
  </sheetPr>
  <dimension ref="A1:C5"/>
  <sheetViews>
    <sheetView workbookViewId="0">
      <selection activeCell="A6" sqref="A6"/>
    </sheetView>
  </sheetViews>
  <sheetFormatPr baseColWidth="10" defaultColWidth="9.140625" defaultRowHeight="12.75" x14ac:dyDescent="0.2"/>
  <cols>
    <col min="2" max="2" width="9.7109375" bestFit="1" customWidth="1"/>
  </cols>
  <sheetData>
    <row r="1" spans="1:3" x14ac:dyDescent="0.2">
      <c r="B1" t="s">
        <v>67</v>
      </c>
      <c r="C1" t="s">
        <v>68</v>
      </c>
    </row>
    <row r="2" spans="1:3" x14ac:dyDescent="0.2">
      <c r="A2" s="28" t="s">
        <v>356</v>
      </c>
      <c r="B2" s="5">
        <v>4497.32</v>
      </c>
      <c r="C2" s="5">
        <f>ROUND(B2/12,2)</f>
        <v>374.78</v>
      </c>
    </row>
    <row r="3" spans="1:3" x14ac:dyDescent="0.2">
      <c r="A3" s="28" t="s">
        <v>357</v>
      </c>
      <c r="B3" s="5">
        <v>1499.06</v>
      </c>
      <c r="C3" s="5">
        <f>ROUND(B3/12,2)</f>
        <v>124.92</v>
      </c>
    </row>
    <row r="4" spans="1:3" x14ac:dyDescent="0.2">
      <c r="A4" s="2" t="s">
        <v>355</v>
      </c>
    </row>
    <row r="5" spans="1:3" x14ac:dyDescent="0.2">
      <c r="A5" t="s">
        <v>374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tabColor theme="5" tint="0.79998168889431442"/>
  </sheetPr>
  <dimension ref="A1:K223"/>
  <sheetViews>
    <sheetView workbookViewId="0">
      <pane ySplit="1" topLeftCell="A2" activePane="bottomLeft" state="frozen"/>
      <selection activeCell="D8" sqref="D8"/>
      <selection pane="bottomLeft" activeCell="H2" sqref="H2:H23"/>
    </sheetView>
  </sheetViews>
  <sheetFormatPr baseColWidth="10" defaultColWidth="9.140625" defaultRowHeight="15.75" x14ac:dyDescent="0.25"/>
  <cols>
    <col min="1" max="1" width="11" style="24" bestFit="1" customWidth="1"/>
    <col min="2" max="2" width="54" style="24" customWidth="1"/>
    <col min="3" max="3" width="23.28515625" style="25" bestFit="1" customWidth="1"/>
    <col min="4" max="4" width="23.85546875" bestFit="1" customWidth="1"/>
    <col min="5" max="5" width="30.85546875" bestFit="1" customWidth="1"/>
    <col min="6" max="6" width="34" bestFit="1" customWidth="1"/>
    <col min="7" max="7" width="18.7109375" bestFit="1" customWidth="1"/>
    <col min="8" max="8" width="14.140625" bestFit="1" customWidth="1"/>
    <col min="9" max="9" width="17.7109375" bestFit="1" customWidth="1"/>
  </cols>
  <sheetData>
    <row r="1" spans="1:11" ht="15" x14ac:dyDescent="0.25">
      <c r="A1" s="20" t="s">
        <v>71</v>
      </c>
      <c r="B1" s="20" t="s">
        <v>94</v>
      </c>
      <c r="C1" s="20" t="s">
        <v>72</v>
      </c>
      <c r="D1" s="20" t="s">
        <v>99</v>
      </c>
      <c r="E1" s="20" t="s">
        <v>100</v>
      </c>
      <c r="F1" s="20" t="s">
        <v>101</v>
      </c>
      <c r="G1" s="20" t="s">
        <v>108</v>
      </c>
      <c r="H1" s="51" t="s">
        <v>95</v>
      </c>
      <c r="I1" s="51" t="s">
        <v>107</v>
      </c>
      <c r="J1" s="52" t="s">
        <v>96</v>
      </c>
    </row>
    <row r="2" spans="1:11" x14ac:dyDescent="0.25">
      <c r="A2" s="24" t="s">
        <v>327</v>
      </c>
      <c r="B2" s="60" t="s">
        <v>345</v>
      </c>
      <c r="E2" s="59" t="s">
        <v>348</v>
      </c>
      <c r="H2">
        <v>6073</v>
      </c>
      <c r="I2">
        <v>6073</v>
      </c>
      <c r="J2" s="52" t="s">
        <v>44</v>
      </c>
      <c r="K2" s="59" t="s">
        <v>350</v>
      </c>
    </row>
    <row r="3" spans="1:11" x14ac:dyDescent="0.25">
      <c r="A3" s="21">
        <v>1010</v>
      </c>
      <c r="B3" t="s">
        <v>111</v>
      </c>
      <c r="C3" s="21">
        <v>19</v>
      </c>
      <c r="D3" s="59" t="s">
        <v>346</v>
      </c>
      <c r="F3" t="s">
        <v>103</v>
      </c>
      <c r="G3" s="59" t="s">
        <v>349</v>
      </c>
      <c r="H3">
        <v>6170</v>
      </c>
      <c r="I3">
        <v>6170</v>
      </c>
      <c r="J3" s="52" t="s">
        <v>45</v>
      </c>
      <c r="K3" s="59" t="s">
        <v>351</v>
      </c>
    </row>
    <row r="4" spans="1:11" x14ac:dyDescent="0.25">
      <c r="A4" s="21">
        <v>1020</v>
      </c>
      <c r="B4" t="s">
        <v>112</v>
      </c>
      <c r="C4" s="21">
        <v>16</v>
      </c>
      <c r="D4" s="59" t="s">
        <v>347</v>
      </c>
      <c r="F4" t="s">
        <v>97</v>
      </c>
      <c r="G4" s="59" t="s">
        <v>360</v>
      </c>
      <c r="H4">
        <v>6175</v>
      </c>
      <c r="I4">
        <v>6175</v>
      </c>
      <c r="J4" s="52" t="s">
        <v>46</v>
      </c>
      <c r="K4" s="59" t="s">
        <v>352</v>
      </c>
    </row>
    <row r="5" spans="1:11" x14ac:dyDescent="0.25">
      <c r="A5" s="21">
        <v>1030</v>
      </c>
      <c r="B5" t="s">
        <v>113</v>
      </c>
      <c r="C5" s="21">
        <v>15</v>
      </c>
      <c r="F5" t="s">
        <v>98</v>
      </c>
      <c r="H5">
        <v>6177</v>
      </c>
      <c r="I5">
        <v>6177</v>
      </c>
      <c r="J5" s="52" t="s">
        <v>47</v>
      </c>
    </row>
    <row r="6" spans="1:11" x14ac:dyDescent="0.25">
      <c r="A6" s="21">
        <v>1040</v>
      </c>
      <c r="B6" t="s">
        <v>114</v>
      </c>
      <c r="C6" s="21">
        <v>18</v>
      </c>
      <c r="F6" t="s">
        <v>102</v>
      </c>
      <c r="H6">
        <v>6180</v>
      </c>
      <c r="I6">
        <v>6180</v>
      </c>
      <c r="J6" s="52" t="s">
        <v>65</v>
      </c>
    </row>
    <row r="7" spans="1:11" x14ac:dyDescent="0.2">
      <c r="A7" s="21">
        <v>1041</v>
      </c>
      <c r="B7" t="s">
        <v>115</v>
      </c>
      <c r="C7" s="21">
        <v>17</v>
      </c>
      <c r="H7">
        <v>6181</v>
      </c>
      <c r="I7">
        <v>6181</v>
      </c>
    </row>
    <row r="8" spans="1:11" x14ac:dyDescent="0.2">
      <c r="A8" s="21">
        <v>1042</v>
      </c>
      <c r="B8" t="s">
        <v>116</v>
      </c>
      <c r="C8" s="21">
        <v>16</v>
      </c>
      <c r="H8">
        <v>6182</v>
      </c>
      <c r="I8">
        <v>6182</v>
      </c>
    </row>
    <row r="9" spans="1:11" x14ac:dyDescent="0.2">
      <c r="A9" s="21">
        <v>1043</v>
      </c>
      <c r="B9" t="s">
        <v>117</v>
      </c>
      <c r="C9" s="21">
        <v>16</v>
      </c>
      <c r="H9">
        <v>6183</v>
      </c>
      <c r="I9">
        <v>6183</v>
      </c>
    </row>
    <row r="10" spans="1:11" x14ac:dyDescent="0.2">
      <c r="A10" s="22">
        <v>1050</v>
      </c>
      <c r="B10" t="s">
        <v>118</v>
      </c>
      <c r="C10" s="21">
        <v>14</v>
      </c>
      <c r="H10">
        <v>6184</v>
      </c>
      <c r="I10">
        <v>6184</v>
      </c>
    </row>
    <row r="11" spans="1:11" x14ac:dyDescent="0.2">
      <c r="A11" s="21">
        <v>1070</v>
      </c>
      <c r="B11" t="s">
        <v>119</v>
      </c>
      <c r="C11" s="21">
        <v>14</v>
      </c>
      <c r="H11">
        <v>6185</v>
      </c>
      <c r="I11">
        <v>6185</v>
      </c>
    </row>
    <row r="12" spans="1:11" x14ac:dyDescent="0.2">
      <c r="A12" s="21">
        <v>1071</v>
      </c>
      <c r="B12" t="s">
        <v>120</v>
      </c>
      <c r="C12" s="21">
        <v>13</v>
      </c>
      <c r="H12">
        <v>6186</v>
      </c>
      <c r="I12">
        <v>6186</v>
      </c>
    </row>
    <row r="13" spans="1:11" x14ac:dyDescent="0.2">
      <c r="A13" s="21">
        <v>1072</v>
      </c>
      <c r="B13" t="s">
        <v>121</v>
      </c>
      <c r="C13" s="21">
        <v>13</v>
      </c>
      <c r="H13">
        <v>6188</v>
      </c>
      <c r="I13">
        <v>6188</v>
      </c>
    </row>
    <row r="14" spans="1:11" x14ac:dyDescent="0.2">
      <c r="A14" s="21">
        <v>1073</v>
      </c>
      <c r="B14" t="s">
        <v>122</v>
      </c>
      <c r="C14" s="21">
        <v>12</v>
      </c>
      <c r="H14">
        <v>6270</v>
      </c>
      <c r="I14">
        <v>6270</v>
      </c>
    </row>
    <row r="15" spans="1:11" x14ac:dyDescent="0.2">
      <c r="A15" s="21">
        <v>1074</v>
      </c>
      <c r="B15" t="s">
        <v>123</v>
      </c>
      <c r="C15" s="21">
        <v>12</v>
      </c>
      <c r="H15">
        <v>6273</v>
      </c>
      <c r="I15">
        <v>6273</v>
      </c>
    </row>
    <row r="16" spans="1:11" x14ac:dyDescent="0.2">
      <c r="A16" s="21">
        <v>1075</v>
      </c>
      <c r="B16" t="s">
        <v>124</v>
      </c>
      <c r="C16" s="21">
        <v>8</v>
      </c>
      <c r="H16">
        <v>6274</v>
      </c>
      <c r="I16">
        <v>6274</v>
      </c>
    </row>
    <row r="17" spans="1:9" x14ac:dyDescent="0.2">
      <c r="A17" s="21">
        <v>1076</v>
      </c>
      <c r="B17" t="s">
        <v>125</v>
      </c>
      <c r="C17" s="21">
        <v>12</v>
      </c>
      <c r="H17">
        <v>6370</v>
      </c>
      <c r="I17">
        <v>6370</v>
      </c>
    </row>
    <row r="18" spans="1:9" x14ac:dyDescent="0.2">
      <c r="A18" s="21">
        <v>1077</v>
      </c>
      <c r="B18" t="s">
        <v>126</v>
      </c>
      <c r="C18" s="21">
        <v>11</v>
      </c>
      <c r="H18">
        <v>6461</v>
      </c>
      <c r="I18">
        <v>6461</v>
      </c>
    </row>
    <row r="19" spans="1:9" x14ac:dyDescent="0.2">
      <c r="A19" s="21">
        <v>1078</v>
      </c>
      <c r="B19" t="s">
        <v>127</v>
      </c>
      <c r="C19" s="21">
        <v>11</v>
      </c>
      <c r="H19">
        <v>6462</v>
      </c>
      <c r="I19">
        <v>6462</v>
      </c>
    </row>
    <row r="20" spans="1:9" x14ac:dyDescent="0.2">
      <c r="A20" s="21">
        <v>1079</v>
      </c>
      <c r="B20" t="s">
        <v>128</v>
      </c>
      <c r="C20" s="21">
        <v>10</v>
      </c>
      <c r="H20">
        <v>6470</v>
      </c>
      <c r="I20">
        <v>6470</v>
      </c>
    </row>
    <row r="21" spans="1:9" x14ac:dyDescent="0.2">
      <c r="A21" s="21">
        <v>1080</v>
      </c>
      <c r="B21" t="s">
        <v>129</v>
      </c>
      <c r="C21" s="21">
        <v>6</v>
      </c>
      <c r="H21">
        <v>6670</v>
      </c>
      <c r="I21">
        <v>6670</v>
      </c>
    </row>
    <row r="22" spans="1:9" x14ac:dyDescent="0.2">
      <c r="A22" s="21">
        <v>1081</v>
      </c>
      <c r="B22" t="s">
        <v>130</v>
      </c>
      <c r="C22" s="21">
        <v>4</v>
      </c>
      <c r="H22">
        <v>6750</v>
      </c>
      <c r="I22">
        <v>6750</v>
      </c>
    </row>
    <row r="23" spans="1:9" x14ac:dyDescent="0.2">
      <c r="A23" s="21">
        <v>1083</v>
      </c>
      <c r="B23" t="s">
        <v>131</v>
      </c>
      <c r="C23" s="21">
        <v>14</v>
      </c>
      <c r="H23">
        <v>6770</v>
      </c>
      <c r="I23">
        <v>6770</v>
      </c>
    </row>
    <row r="24" spans="1:9" x14ac:dyDescent="0.2">
      <c r="A24" s="21">
        <v>1084</v>
      </c>
      <c r="B24" t="s">
        <v>132</v>
      </c>
      <c r="C24" s="21">
        <v>15</v>
      </c>
      <c r="H24" s="35"/>
      <c r="I24">
        <v>6271</v>
      </c>
    </row>
    <row r="25" spans="1:9" x14ac:dyDescent="0.2">
      <c r="A25" s="21">
        <v>1085</v>
      </c>
      <c r="B25" t="s">
        <v>133</v>
      </c>
      <c r="C25" s="21">
        <v>11</v>
      </c>
    </row>
    <row r="26" spans="1:9" x14ac:dyDescent="0.2">
      <c r="A26" s="21">
        <v>1220</v>
      </c>
      <c r="B26" t="s">
        <v>134</v>
      </c>
      <c r="C26" s="21">
        <v>17</v>
      </c>
    </row>
    <row r="27" spans="1:9" x14ac:dyDescent="0.2">
      <c r="A27" s="21">
        <v>1221</v>
      </c>
      <c r="B27" t="s">
        <v>135</v>
      </c>
      <c r="C27" s="21">
        <v>16</v>
      </c>
    </row>
    <row r="28" spans="1:9" x14ac:dyDescent="0.2">
      <c r="A28" s="21">
        <v>1222</v>
      </c>
      <c r="B28" t="s">
        <v>136</v>
      </c>
      <c r="C28" s="21">
        <v>16</v>
      </c>
    </row>
    <row r="29" spans="1:9" x14ac:dyDescent="0.2">
      <c r="A29" s="21">
        <v>1230</v>
      </c>
      <c r="B29" t="s">
        <v>137</v>
      </c>
      <c r="C29" s="21">
        <v>15</v>
      </c>
    </row>
    <row r="30" spans="1:9" x14ac:dyDescent="0.2">
      <c r="A30" s="21">
        <v>1231</v>
      </c>
      <c r="B30" t="s">
        <v>138</v>
      </c>
      <c r="C30" s="21">
        <v>15</v>
      </c>
    </row>
    <row r="31" spans="1:9" x14ac:dyDescent="0.2">
      <c r="A31" s="21">
        <v>1232</v>
      </c>
      <c r="B31" t="s">
        <v>139</v>
      </c>
      <c r="C31" s="21">
        <v>15</v>
      </c>
    </row>
    <row r="32" spans="1:9" x14ac:dyDescent="0.2">
      <c r="A32" s="21">
        <v>1240</v>
      </c>
      <c r="B32" t="s">
        <v>140</v>
      </c>
      <c r="C32" s="21">
        <v>17</v>
      </c>
    </row>
    <row r="33" spans="1:3" x14ac:dyDescent="0.2">
      <c r="A33" s="21">
        <v>1270</v>
      </c>
      <c r="B33" t="s">
        <v>141</v>
      </c>
      <c r="C33" s="21">
        <v>13</v>
      </c>
    </row>
    <row r="34" spans="1:3" x14ac:dyDescent="0.2">
      <c r="A34" s="21">
        <v>1271</v>
      </c>
      <c r="B34" t="s">
        <v>142</v>
      </c>
      <c r="C34" s="21">
        <v>10</v>
      </c>
    </row>
    <row r="35" spans="1:3" x14ac:dyDescent="0.2">
      <c r="A35" s="21">
        <v>1272</v>
      </c>
      <c r="B35" t="s">
        <v>143</v>
      </c>
      <c r="C35" s="21">
        <v>12</v>
      </c>
    </row>
    <row r="36" spans="1:3" x14ac:dyDescent="0.2">
      <c r="A36" s="21">
        <v>1273</v>
      </c>
      <c r="B36" t="s">
        <v>144</v>
      </c>
      <c r="C36" s="21">
        <v>12</v>
      </c>
    </row>
    <row r="37" spans="1:3" x14ac:dyDescent="0.2">
      <c r="A37" s="21">
        <v>1274</v>
      </c>
      <c r="B37" t="s">
        <v>145</v>
      </c>
      <c r="C37" s="21">
        <v>10</v>
      </c>
    </row>
    <row r="38" spans="1:3" x14ac:dyDescent="0.2">
      <c r="A38" s="21">
        <v>1290</v>
      </c>
      <c r="B38" t="s">
        <v>146</v>
      </c>
      <c r="C38" s="21">
        <v>9</v>
      </c>
    </row>
    <row r="39" spans="1:3" x14ac:dyDescent="0.2">
      <c r="A39" s="21">
        <v>1293</v>
      </c>
      <c r="B39" t="s">
        <v>147</v>
      </c>
      <c r="C39" s="21">
        <v>8</v>
      </c>
    </row>
    <row r="40" spans="1:3" x14ac:dyDescent="0.2">
      <c r="A40" s="21">
        <v>1420</v>
      </c>
      <c r="B40" t="s">
        <v>148</v>
      </c>
      <c r="C40" s="21">
        <v>17</v>
      </c>
    </row>
    <row r="41" spans="1:3" x14ac:dyDescent="0.2">
      <c r="A41" s="21">
        <v>1450</v>
      </c>
      <c r="B41" t="s">
        <v>149</v>
      </c>
      <c r="C41" s="21">
        <v>14</v>
      </c>
    </row>
    <row r="42" spans="1:3" x14ac:dyDescent="0.2">
      <c r="A42" s="21">
        <v>1465</v>
      </c>
      <c r="B42" t="s">
        <v>150</v>
      </c>
      <c r="C42" s="21">
        <v>16</v>
      </c>
    </row>
    <row r="43" spans="1:3" x14ac:dyDescent="0.2">
      <c r="A43" s="21">
        <v>1470</v>
      </c>
      <c r="B43" t="s">
        <v>151</v>
      </c>
      <c r="C43" s="21">
        <v>15</v>
      </c>
    </row>
    <row r="44" spans="1:3" x14ac:dyDescent="0.2">
      <c r="A44" s="21">
        <v>1471</v>
      </c>
      <c r="B44" t="s">
        <v>152</v>
      </c>
      <c r="C44" s="21">
        <v>14</v>
      </c>
    </row>
    <row r="45" spans="1:3" x14ac:dyDescent="0.2">
      <c r="A45" s="21">
        <v>1472</v>
      </c>
      <c r="B45" t="s">
        <v>153</v>
      </c>
      <c r="C45" s="21">
        <v>11</v>
      </c>
    </row>
    <row r="46" spans="1:3" x14ac:dyDescent="0.2">
      <c r="A46" s="21">
        <v>1473</v>
      </c>
      <c r="B46" t="s">
        <v>154</v>
      </c>
      <c r="C46" s="21">
        <v>11</v>
      </c>
    </row>
    <row r="47" spans="1:3" x14ac:dyDescent="0.2">
      <c r="A47" s="21">
        <v>1474</v>
      </c>
      <c r="B47" t="s">
        <v>155</v>
      </c>
      <c r="C47" s="21">
        <v>10</v>
      </c>
    </row>
    <row r="48" spans="1:3" x14ac:dyDescent="0.2">
      <c r="A48" s="21">
        <v>1476</v>
      </c>
      <c r="B48" t="s">
        <v>92</v>
      </c>
      <c r="C48" s="21">
        <v>13</v>
      </c>
    </row>
    <row r="49" spans="1:3" x14ac:dyDescent="0.2">
      <c r="A49" s="21">
        <v>1610</v>
      </c>
      <c r="B49" t="s">
        <v>156</v>
      </c>
      <c r="C49" s="21">
        <v>19</v>
      </c>
    </row>
    <row r="50" spans="1:3" x14ac:dyDescent="0.2">
      <c r="A50" s="21">
        <v>1620</v>
      </c>
      <c r="B50" t="s">
        <v>157</v>
      </c>
      <c r="C50" s="21">
        <v>16</v>
      </c>
    </row>
    <row r="51" spans="1:3" x14ac:dyDescent="0.2">
      <c r="A51" s="21">
        <v>1621</v>
      </c>
      <c r="B51" t="s">
        <v>158</v>
      </c>
      <c r="C51" s="21">
        <v>16</v>
      </c>
    </row>
    <row r="52" spans="1:3" x14ac:dyDescent="0.2">
      <c r="A52" s="21">
        <v>1640</v>
      </c>
      <c r="B52" t="s">
        <v>159</v>
      </c>
      <c r="C52" s="21">
        <v>16</v>
      </c>
    </row>
    <row r="53" spans="1:3" x14ac:dyDescent="0.2">
      <c r="A53" s="21">
        <v>1660</v>
      </c>
      <c r="B53" t="s">
        <v>160</v>
      </c>
      <c r="C53" s="21">
        <v>14</v>
      </c>
    </row>
    <row r="54" spans="1:3" x14ac:dyDescent="0.2">
      <c r="A54" s="21">
        <v>1661</v>
      </c>
      <c r="B54" t="s">
        <v>161</v>
      </c>
      <c r="C54" s="21">
        <v>14</v>
      </c>
    </row>
    <row r="55" spans="1:3" x14ac:dyDescent="0.2">
      <c r="A55" s="21">
        <v>1670</v>
      </c>
      <c r="B55" t="s">
        <v>162</v>
      </c>
      <c r="C55" s="21">
        <v>13</v>
      </c>
    </row>
    <row r="56" spans="1:3" x14ac:dyDescent="0.2">
      <c r="A56" s="21">
        <v>1671</v>
      </c>
      <c r="B56" t="s">
        <v>163</v>
      </c>
      <c r="C56" s="21">
        <v>12</v>
      </c>
    </row>
    <row r="57" spans="1:3" x14ac:dyDescent="0.2">
      <c r="A57" s="21">
        <v>2010</v>
      </c>
      <c r="B57" t="s">
        <v>164</v>
      </c>
      <c r="C57" s="21">
        <v>19</v>
      </c>
    </row>
    <row r="58" spans="1:3" x14ac:dyDescent="0.2">
      <c r="A58" s="21">
        <v>2020</v>
      </c>
      <c r="B58" t="s">
        <v>165</v>
      </c>
      <c r="C58" s="21">
        <v>15</v>
      </c>
    </row>
    <row r="59" spans="1:3" x14ac:dyDescent="0.2">
      <c r="A59" s="21">
        <v>2030</v>
      </c>
      <c r="B59" t="s">
        <v>166</v>
      </c>
      <c r="C59" s="21">
        <v>13</v>
      </c>
    </row>
    <row r="60" spans="1:3" x14ac:dyDescent="0.2">
      <c r="A60" s="21">
        <v>2051</v>
      </c>
      <c r="B60" t="s">
        <v>167</v>
      </c>
      <c r="C60" s="21">
        <v>8</v>
      </c>
    </row>
    <row r="61" spans="1:3" x14ac:dyDescent="0.2">
      <c r="A61" s="21">
        <v>2070</v>
      </c>
      <c r="B61" t="s">
        <v>168</v>
      </c>
      <c r="C61" s="21">
        <v>9</v>
      </c>
    </row>
    <row r="62" spans="1:3" x14ac:dyDescent="0.2">
      <c r="A62" s="21">
        <v>2071</v>
      </c>
      <c r="B62" t="s">
        <v>169</v>
      </c>
      <c r="C62" s="21">
        <v>6</v>
      </c>
    </row>
    <row r="63" spans="1:3" x14ac:dyDescent="0.2">
      <c r="A63" s="21">
        <v>2072</v>
      </c>
      <c r="B63" t="s">
        <v>170</v>
      </c>
      <c r="C63" s="21">
        <v>4</v>
      </c>
    </row>
    <row r="64" spans="1:3" x14ac:dyDescent="0.2">
      <c r="A64" s="21">
        <v>2073</v>
      </c>
      <c r="B64" t="s">
        <v>171</v>
      </c>
      <c r="C64" s="21">
        <v>6</v>
      </c>
    </row>
    <row r="65" spans="1:3" x14ac:dyDescent="0.2">
      <c r="A65" s="23">
        <v>2074</v>
      </c>
      <c r="B65" t="s">
        <v>172</v>
      </c>
      <c r="C65" s="21">
        <v>5</v>
      </c>
    </row>
    <row r="66" spans="1:3" x14ac:dyDescent="0.2">
      <c r="A66" s="21">
        <v>2075</v>
      </c>
      <c r="B66" t="s">
        <v>173</v>
      </c>
      <c r="C66" s="21">
        <v>7</v>
      </c>
    </row>
    <row r="67" spans="1:3" x14ac:dyDescent="0.2">
      <c r="A67" s="21">
        <v>2210</v>
      </c>
      <c r="B67" t="s">
        <v>174</v>
      </c>
      <c r="C67" s="21">
        <v>19</v>
      </c>
    </row>
    <row r="68" spans="1:3" x14ac:dyDescent="0.2">
      <c r="A68" s="21">
        <v>2220</v>
      </c>
      <c r="B68" t="s">
        <v>175</v>
      </c>
      <c r="C68" s="21">
        <v>16</v>
      </c>
    </row>
    <row r="69" spans="1:3" x14ac:dyDescent="0.2">
      <c r="A69" s="21">
        <v>2221</v>
      </c>
      <c r="B69" t="s">
        <v>176</v>
      </c>
      <c r="C69" s="21">
        <v>18</v>
      </c>
    </row>
    <row r="70" spans="1:3" x14ac:dyDescent="0.2">
      <c r="A70" s="21">
        <v>2230</v>
      </c>
      <c r="B70" t="s">
        <v>177</v>
      </c>
      <c r="C70" s="21">
        <v>15</v>
      </c>
    </row>
    <row r="71" spans="1:3" x14ac:dyDescent="0.2">
      <c r="A71" s="21">
        <v>2240</v>
      </c>
      <c r="B71" t="s">
        <v>178</v>
      </c>
      <c r="C71" s="21">
        <v>17</v>
      </c>
    </row>
    <row r="72" spans="1:3" x14ac:dyDescent="0.2">
      <c r="A72" s="21">
        <v>2250</v>
      </c>
      <c r="B72" t="s">
        <v>179</v>
      </c>
      <c r="C72" s="21">
        <v>14</v>
      </c>
    </row>
    <row r="73" spans="1:3" x14ac:dyDescent="0.2">
      <c r="A73" s="21">
        <v>2260</v>
      </c>
      <c r="B73" t="s">
        <v>180</v>
      </c>
      <c r="C73" s="21">
        <v>12</v>
      </c>
    </row>
    <row r="74" spans="1:3" x14ac:dyDescent="0.2">
      <c r="A74" s="21">
        <v>2261</v>
      </c>
      <c r="B74" t="s">
        <v>181</v>
      </c>
      <c r="C74" s="21">
        <v>14</v>
      </c>
    </row>
    <row r="75" spans="1:3" x14ac:dyDescent="0.2">
      <c r="A75" s="21">
        <v>2270</v>
      </c>
      <c r="B75" t="s">
        <v>182</v>
      </c>
      <c r="C75" s="21">
        <v>10</v>
      </c>
    </row>
    <row r="76" spans="1:3" x14ac:dyDescent="0.2">
      <c r="A76" s="21">
        <v>2271</v>
      </c>
      <c r="B76" t="s">
        <v>183</v>
      </c>
      <c r="C76" s="21">
        <v>10</v>
      </c>
    </row>
    <row r="77" spans="1:3" x14ac:dyDescent="0.2">
      <c r="A77" s="21">
        <v>2272</v>
      </c>
      <c r="B77" t="s">
        <v>184</v>
      </c>
      <c r="C77" s="21">
        <v>7</v>
      </c>
    </row>
    <row r="78" spans="1:3" x14ac:dyDescent="0.2">
      <c r="A78" s="21">
        <v>2273</v>
      </c>
      <c r="B78" t="s">
        <v>185</v>
      </c>
      <c r="C78" s="21">
        <v>6</v>
      </c>
    </row>
    <row r="79" spans="1:3" x14ac:dyDescent="0.2">
      <c r="A79" s="21">
        <v>2290</v>
      </c>
      <c r="B79" t="s">
        <v>186</v>
      </c>
      <c r="C79" s="21">
        <v>6</v>
      </c>
    </row>
    <row r="80" spans="1:3" x14ac:dyDescent="0.2">
      <c r="A80" s="21">
        <v>2291</v>
      </c>
      <c r="B80" t="s">
        <v>187</v>
      </c>
      <c r="C80" s="21">
        <v>5</v>
      </c>
    </row>
    <row r="81" spans="1:3" x14ac:dyDescent="0.2">
      <c r="A81" s="21">
        <v>2420</v>
      </c>
      <c r="B81" t="s">
        <v>188</v>
      </c>
      <c r="C81" s="21">
        <v>17</v>
      </c>
    </row>
    <row r="82" spans="1:3" x14ac:dyDescent="0.2">
      <c r="A82" s="21">
        <v>2422</v>
      </c>
      <c r="B82" t="s">
        <v>189</v>
      </c>
      <c r="C82" s="21">
        <v>14</v>
      </c>
    </row>
    <row r="83" spans="1:3" x14ac:dyDescent="0.2">
      <c r="A83" s="21">
        <v>2430</v>
      </c>
      <c r="B83" t="s">
        <v>190</v>
      </c>
      <c r="C83" s="21">
        <v>16</v>
      </c>
    </row>
    <row r="84" spans="1:3" x14ac:dyDescent="0.2">
      <c r="A84" s="21">
        <v>2432</v>
      </c>
      <c r="B84" t="s">
        <v>191</v>
      </c>
      <c r="C84" s="21">
        <v>13</v>
      </c>
    </row>
    <row r="85" spans="1:3" x14ac:dyDescent="0.2">
      <c r="A85" s="21">
        <v>2470</v>
      </c>
      <c r="B85" t="s">
        <v>192</v>
      </c>
      <c r="C85" s="21">
        <v>15</v>
      </c>
    </row>
    <row r="86" spans="1:3" x14ac:dyDescent="0.2">
      <c r="A86" s="21">
        <v>2471</v>
      </c>
      <c r="B86" t="s">
        <v>193</v>
      </c>
      <c r="C86" s="21">
        <v>10</v>
      </c>
    </row>
    <row r="87" spans="1:3" x14ac:dyDescent="0.2">
      <c r="A87" s="21">
        <v>2472</v>
      </c>
      <c r="B87" t="s">
        <v>194</v>
      </c>
      <c r="C87" s="21">
        <v>10</v>
      </c>
    </row>
    <row r="88" spans="1:3" x14ac:dyDescent="0.2">
      <c r="A88" s="21">
        <v>2473</v>
      </c>
      <c r="B88" t="s">
        <v>195</v>
      </c>
      <c r="C88" s="21">
        <v>9</v>
      </c>
    </row>
    <row r="89" spans="1:3" x14ac:dyDescent="0.2">
      <c r="A89" s="21">
        <v>2492</v>
      </c>
      <c r="B89" t="s">
        <v>196</v>
      </c>
      <c r="C89" s="21">
        <v>5</v>
      </c>
    </row>
    <row r="90" spans="1:3" x14ac:dyDescent="0.2">
      <c r="A90" s="21">
        <v>2620</v>
      </c>
      <c r="B90" t="s">
        <v>197</v>
      </c>
      <c r="C90" s="21">
        <v>16</v>
      </c>
    </row>
    <row r="91" spans="1:3" x14ac:dyDescent="0.2">
      <c r="A91" s="21">
        <v>2621</v>
      </c>
      <c r="B91" t="s">
        <v>198</v>
      </c>
      <c r="C91" s="21">
        <v>14</v>
      </c>
    </row>
    <row r="92" spans="1:3" x14ac:dyDescent="0.2">
      <c r="A92" s="21">
        <v>2671</v>
      </c>
      <c r="B92" t="s">
        <v>199</v>
      </c>
      <c r="C92" s="21">
        <v>11</v>
      </c>
    </row>
    <row r="93" spans="1:3" x14ac:dyDescent="0.2">
      <c r="A93" s="21">
        <v>2672</v>
      </c>
      <c r="B93" t="s">
        <v>200</v>
      </c>
      <c r="C93" s="21">
        <v>5</v>
      </c>
    </row>
    <row r="94" spans="1:3" x14ac:dyDescent="0.2">
      <c r="A94" s="21">
        <v>2690</v>
      </c>
      <c r="B94" t="s">
        <v>201</v>
      </c>
      <c r="C94" s="21">
        <v>6</v>
      </c>
    </row>
    <row r="95" spans="1:3" x14ac:dyDescent="0.2">
      <c r="A95" s="21">
        <v>2691</v>
      </c>
      <c r="B95" t="s">
        <v>202</v>
      </c>
      <c r="C95" s="21">
        <v>4</v>
      </c>
    </row>
    <row r="96" spans="1:3" x14ac:dyDescent="0.2">
      <c r="A96" s="21">
        <v>3010</v>
      </c>
      <c r="B96" t="s">
        <v>203</v>
      </c>
      <c r="C96" s="21">
        <v>20</v>
      </c>
    </row>
    <row r="97" spans="1:3" x14ac:dyDescent="0.2">
      <c r="A97" s="21">
        <v>3030</v>
      </c>
      <c r="B97" t="s">
        <v>204</v>
      </c>
      <c r="C97" s="21">
        <v>19</v>
      </c>
    </row>
    <row r="98" spans="1:3" x14ac:dyDescent="0.2">
      <c r="A98" s="22">
        <v>3070</v>
      </c>
      <c r="B98" t="s">
        <v>205</v>
      </c>
      <c r="C98" s="21">
        <v>18</v>
      </c>
    </row>
    <row r="99" spans="1:3" x14ac:dyDescent="0.2">
      <c r="A99" s="21">
        <v>3071</v>
      </c>
      <c r="B99" t="s">
        <v>206</v>
      </c>
      <c r="C99" s="21">
        <v>10</v>
      </c>
    </row>
    <row r="100" spans="1:3" x14ac:dyDescent="0.2">
      <c r="A100" s="21">
        <v>3072</v>
      </c>
      <c r="B100" t="s">
        <v>207</v>
      </c>
      <c r="C100" s="21">
        <v>11</v>
      </c>
    </row>
    <row r="101" spans="1:3" x14ac:dyDescent="0.2">
      <c r="A101" s="21">
        <v>3073</v>
      </c>
      <c r="B101" t="s">
        <v>208</v>
      </c>
      <c r="C101" s="21">
        <v>5</v>
      </c>
    </row>
    <row r="102" spans="1:3" x14ac:dyDescent="0.2">
      <c r="A102" s="21">
        <v>3090</v>
      </c>
      <c r="B102" t="s">
        <v>209</v>
      </c>
      <c r="C102" s="21">
        <v>6</v>
      </c>
    </row>
    <row r="103" spans="1:3" x14ac:dyDescent="0.2">
      <c r="A103" s="21">
        <v>3220</v>
      </c>
      <c r="B103" t="s">
        <v>210</v>
      </c>
      <c r="C103" s="21">
        <v>16</v>
      </c>
    </row>
    <row r="104" spans="1:3" x14ac:dyDescent="0.2">
      <c r="A104" s="21">
        <v>3230</v>
      </c>
      <c r="B104" t="s">
        <v>211</v>
      </c>
      <c r="C104" s="21">
        <v>15</v>
      </c>
    </row>
    <row r="105" spans="1:3" x14ac:dyDescent="0.2">
      <c r="A105" s="22">
        <v>3241</v>
      </c>
      <c r="B105" t="s">
        <v>212</v>
      </c>
      <c r="C105" s="21">
        <v>16</v>
      </c>
    </row>
    <row r="106" spans="1:3" x14ac:dyDescent="0.2">
      <c r="A106" s="21">
        <v>3270</v>
      </c>
      <c r="B106" t="s">
        <v>213</v>
      </c>
      <c r="C106" s="21">
        <v>14</v>
      </c>
    </row>
    <row r="107" spans="1:3" x14ac:dyDescent="0.2">
      <c r="A107" s="21">
        <v>3271</v>
      </c>
      <c r="B107" t="s">
        <v>214</v>
      </c>
      <c r="C107" s="21">
        <v>7</v>
      </c>
    </row>
    <row r="108" spans="1:3" x14ac:dyDescent="0.2">
      <c r="A108" s="21">
        <v>3272</v>
      </c>
      <c r="B108" t="s">
        <v>215</v>
      </c>
      <c r="C108" s="21">
        <v>13</v>
      </c>
    </row>
    <row r="109" spans="1:3" x14ac:dyDescent="0.2">
      <c r="A109" s="21">
        <v>3290</v>
      </c>
      <c r="B109" t="s">
        <v>216</v>
      </c>
      <c r="C109" s="21">
        <v>10</v>
      </c>
    </row>
    <row r="110" spans="1:3" x14ac:dyDescent="0.2">
      <c r="A110" s="21">
        <v>3420</v>
      </c>
      <c r="B110" t="s">
        <v>217</v>
      </c>
      <c r="C110" s="21">
        <v>16</v>
      </c>
    </row>
    <row r="111" spans="1:3" x14ac:dyDescent="0.2">
      <c r="A111" s="21">
        <v>3421</v>
      </c>
      <c r="B111" t="s">
        <v>218</v>
      </c>
      <c r="C111" s="21">
        <v>20</v>
      </c>
    </row>
    <row r="112" spans="1:3" x14ac:dyDescent="0.2">
      <c r="A112" s="21">
        <v>3423</v>
      </c>
      <c r="B112" t="s">
        <v>219</v>
      </c>
      <c r="C112" s="21">
        <v>16</v>
      </c>
    </row>
    <row r="113" spans="1:3" x14ac:dyDescent="0.2">
      <c r="A113" s="23">
        <v>3470</v>
      </c>
      <c r="B113" t="s">
        <v>220</v>
      </c>
      <c r="C113" s="21">
        <v>19</v>
      </c>
    </row>
    <row r="114" spans="1:3" x14ac:dyDescent="0.2">
      <c r="A114" s="21">
        <v>3471</v>
      </c>
      <c r="B114" t="s">
        <v>221</v>
      </c>
      <c r="C114" s="21">
        <v>14</v>
      </c>
    </row>
    <row r="115" spans="1:3" x14ac:dyDescent="0.2">
      <c r="A115" s="21">
        <v>3472</v>
      </c>
      <c r="B115" t="s">
        <v>222</v>
      </c>
      <c r="C115" s="21">
        <v>11</v>
      </c>
    </row>
    <row r="116" spans="1:3" x14ac:dyDescent="0.2">
      <c r="A116" s="21">
        <v>3473</v>
      </c>
      <c r="B116" t="s">
        <v>223</v>
      </c>
      <c r="C116" s="21">
        <v>11</v>
      </c>
    </row>
    <row r="117" spans="1:3" x14ac:dyDescent="0.2">
      <c r="A117" s="21">
        <v>4020</v>
      </c>
      <c r="B117" t="s">
        <v>224</v>
      </c>
      <c r="C117" s="21">
        <v>16</v>
      </c>
    </row>
    <row r="118" spans="1:3" x14ac:dyDescent="0.2">
      <c r="A118" s="21">
        <v>4021</v>
      </c>
      <c r="B118" t="s">
        <v>225</v>
      </c>
      <c r="C118" s="21">
        <v>16</v>
      </c>
    </row>
    <row r="119" spans="1:3" x14ac:dyDescent="0.2">
      <c r="A119" s="21">
        <v>4022</v>
      </c>
      <c r="B119" t="s">
        <v>226</v>
      </c>
      <c r="C119" s="21">
        <v>16</v>
      </c>
    </row>
    <row r="120" spans="1:3" x14ac:dyDescent="0.2">
      <c r="A120" s="21">
        <v>4024</v>
      </c>
      <c r="B120" t="s">
        <v>227</v>
      </c>
      <c r="C120" s="21">
        <v>16</v>
      </c>
    </row>
    <row r="121" spans="1:3" x14ac:dyDescent="0.2">
      <c r="A121" s="21">
        <v>4025</v>
      </c>
      <c r="B121" t="s">
        <v>228</v>
      </c>
      <c r="C121" s="21">
        <v>16</v>
      </c>
    </row>
    <row r="122" spans="1:3" x14ac:dyDescent="0.2">
      <c r="A122" s="21">
        <v>4026</v>
      </c>
      <c r="B122" t="s">
        <v>229</v>
      </c>
      <c r="C122" s="21">
        <v>14</v>
      </c>
    </row>
    <row r="123" spans="1:3" x14ac:dyDescent="0.2">
      <c r="A123" s="21">
        <v>4027</v>
      </c>
      <c r="B123" t="s">
        <v>230</v>
      </c>
      <c r="C123" s="21">
        <v>16</v>
      </c>
    </row>
    <row r="124" spans="1:3" x14ac:dyDescent="0.2">
      <c r="A124" s="21">
        <v>4040</v>
      </c>
      <c r="B124" t="s">
        <v>231</v>
      </c>
      <c r="C124" s="21">
        <v>17</v>
      </c>
    </row>
    <row r="125" spans="1:3" x14ac:dyDescent="0.2">
      <c r="A125" s="21">
        <v>4071</v>
      </c>
      <c r="B125" t="s">
        <v>232</v>
      </c>
      <c r="C125" s="21">
        <v>15</v>
      </c>
    </row>
    <row r="126" spans="1:3" x14ac:dyDescent="0.2">
      <c r="A126" s="21">
        <v>4073</v>
      </c>
      <c r="B126" t="s">
        <v>233</v>
      </c>
      <c r="C126" s="21">
        <v>14</v>
      </c>
    </row>
    <row r="127" spans="1:3" x14ac:dyDescent="0.2">
      <c r="A127" s="21">
        <v>4074</v>
      </c>
      <c r="B127" t="s">
        <v>234</v>
      </c>
      <c r="C127" s="21">
        <v>14</v>
      </c>
    </row>
    <row r="128" spans="1:3" x14ac:dyDescent="0.2">
      <c r="A128" s="21">
        <v>4075</v>
      </c>
      <c r="B128" t="s">
        <v>235</v>
      </c>
      <c r="C128" s="21">
        <v>14</v>
      </c>
    </row>
    <row r="129" spans="1:3" x14ac:dyDescent="0.2">
      <c r="A129" s="21">
        <v>4076</v>
      </c>
      <c r="B129" t="s">
        <v>236</v>
      </c>
      <c r="C129" s="21">
        <v>12</v>
      </c>
    </row>
    <row r="130" spans="1:3" x14ac:dyDescent="0.2">
      <c r="A130" s="21">
        <v>4077</v>
      </c>
      <c r="B130" t="s">
        <v>237</v>
      </c>
      <c r="C130" s="21">
        <v>12</v>
      </c>
    </row>
    <row r="131" spans="1:3" x14ac:dyDescent="0.2">
      <c r="A131" s="21">
        <v>4078</v>
      </c>
      <c r="B131" t="s">
        <v>238</v>
      </c>
      <c r="C131" s="21">
        <v>12</v>
      </c>
    </row>
    <row r="132" spans="1:3" x14ac:dyDescent="0.2">
      <c r="A132" s="21">
        <v>4079</v>
      </c>
      <c r="B132" t="s">
        <v>239</v>
      </c>
      <c r="C132" s="21">
        <v>12</v>
      </c>
    </row>
    <row r="133" spans="1:3" x14ac:dyDescent="0.2">
      <c r="A133" s="21">
        <v>4080</v>
      </c>
      <c r="B133" t="s">
        <v>240</v>
      </c>
      <c r="C133" s="21">
        <v>14</v>
      </c>
    </row>
    <row r="134" spans="1:3" x14ac:dyDescent="0.2">
      <c r="A134" s="21">
        <v>4081</v>
      </c>
      <c r="B134" t="s">
        <v>241</v>
      </c>
      <c r="C134" s="21">
        <v>14</v>
      </c>
    </row>
    <row r="135" spans="1:3" x14ac:dyDescent="0.2">
      <c r="A135" s="21">
        <v>4086</v>
      </c>
      <c r="B135" t="s">
        <v>242</v>
      </c>
      <c r="C135" s="21">
        <v>15</v>
      </c>
    </row>
    <row r="136" spans="1:3" x14ac:dyDescent="0.2">
      <c r="A136" s="21">
        <v>5020</v>
      </c>
      <c r="B136" t="s">
        <v>243</v>
      </c>
      <c r="C136" s="21">
        <v>17</v>
      </c>
    </row>
    <row r="137" spans="1:3" x14ac:dyDescent="0.2">
      <c r="A137" s="21">
        <v>5022</v>
      </c>
      <c r="B137" t="s">
        <v>244</v>
      </c>
      <c r="C137" s="21">
        <v>16</v>
      </c>
    </row>
    <row r="138" spans="1:3" x14ac:dyDescent="0.2">
      <c r="A138" s="21">
        <v>5023</v>
      </c>
      <c r="B138" t="s">
        <v>245</v>
      </c>
      <c r="C138" s="21">
        <v>16</v>
      </c>
    </row>
    <row r="139" spans="1:3" x14ac:dyDescent="0.2">
      <c r="A139" s="21">
        <v>5030</v>
      </c>
      <c r="B139" t="s">
        <v>246</v>
      </c>
      <c r="C139" s="21">
        <v>15</v>
      </c>
    </row>
    <row r="140" spans="1:3" x14ac:dyDescent="0.2">
      <c r="A140" s="21">
        <v>5070</v>
      </c>
      <c r="B140" t="s">
        <v>247</v>
      </c>
      <c r="C140" s="21">
        <v>16</v>
      </c>
    </row>
    <row r="141" spans="1:3" x14ac:dyDescent="0.2">
      <c r="A141" s="21">
        <v>5071</v>
      </c>
      <c r="B141" t="s">
        <v>248</v>
      </c>
      <c r="C141" s="21">
        <v>14</v>
      </c>
    </row>
    <row r="142" spans="1:3" x14ac:dyDescent="0.2">
      <c r="A142" s="21">
        <v>5072</v>
      </c>
      <c r="B142" t="s">
        <v>249</v>
      </c>
      <c r="C142" s="21">
        <v>15</v>
      </c>
    </row>
    <row r="143" spans="1:3" x14ac:dyDescent="0.2">
      <c r="A143" s="21">
        <v>5073</v>
      </c>
      <c r="B143" t="s">
        <v>250</v>
      </c>
      <c r="C143" s="21">
        <v>14</v>
      </c>
    </row>
    <row r="144" spans="1:3" x14ac:dyDescent="0.2">
      <c r="A144" s="21">
        <v>5074</v>
      </c>
      <c r="B144" t="s">
        <v>251</v>
      </c>
      <c r="C144" s="21">
        <v>14</v>
      </c>
    </row>
    <row r="145" spans="1:3" x14ac:dyDescent="0.2">
      <c r="A145" s="21">
        <v>5075</v>
      </c>
      <c r="B145" t="s">
        <v>252</v>
      </c>
      <c r="C145" s="21">
        <v>14</v>
      </c>
    </row>
    <row r="146" spans="1:3" x14ac:dyDescent="0.2">
      <c r="A146" s="21">
        <v>5076</v>
      </c>
      <c r="B146" t="s">
        <v>253</v>
      </c>
      <c r="C146" s="21">
        <v>14</v>
      </c>
    </row>
    <row r="147" spans="1:3" x14ac:dyDescent="0.2">
      <c r="A147" s="21">
        <v>5077</v>
      </c>
      <c r="B147" t="s">
        <v>254</v>
      </c>
      <c r="C147" s="21">
        <v>14</v>
      </c>
    </row>
    <row r="148" spans="1:3" x14ac:dyDescent="0.2">
      <c r="A148" s="21">
        <v>5078</v>
      </c>
      <c r="B148" t="s">
        <v>255</v>
      </c>
      <c r="C148" s="21">
        <v>15</v>
      </c>
    </row>
    <row r="149" spans="1:3" x14ac:dyDescent="0.2">
      <c r="A149" s="21">
        <v>5079</v>
      </c>
      <c r="B149" t="s">
        <v>256</v>
      </c>
      <c r="C149" s="21">
        <v>14</v>
      </c>
    </row>
    <row r="150" spans="1:3" x14ac:dyDescent="0.2">
      <c r="A150" s="21">
        <v>5080</v>
      </c>
      <c r="B150" t="s">
        <v>257</v>
      </c>
      <c r="C150" s="21">
        <v>14</v>
      </c>
    </row>
    <row r="151" spans="1:3" x14ac:dyDescent="0.2">
      <c r="A151" s="21">
        <v>5081</v>
      </c>
      <c r="B151" t="s">
        <v>258</v>
      </c>
      <c r="C151" s="21">
        <v>15</v>
      </c>
    </row>
    <row r="152" spans="1:3" x14ac:dyDescent="0.2">
      <c r="A152" s="21">
        <v>5082</v>
      </c>
      <c r="B152" t="s">
        <v>259</v>
      </c>
      <c r="C152" s="21">
        <v>13</v>
      </c>
    </row>
    <row r="153" spans="1:3" x14ac:dyDescent="0.2">
      <c r="A153" s="21">
        <v>6010</v>
      </c>
      <c r="B153" t="s">
        <v>260</v>
      </c>
      <c r="C153" s="21">
        <v>19</v>
      </c>
    </row>
    <row r="154" spans="1:3" x14ac:dyDescent="0.2">
      <c r="A154" s="21">
        <v>6040</v>
      </c>
      <c r="B154" t="s">
        <v>261</v>
      </c>
      <c r="C154" s="21">
        <v>16</v>
      </c>
    </row>
    <row r="155" spans="1:3" x14ac:dyDescent="0.2">
      <c r="A155" s="21">
        <v>6050</v>
      </c>
      <c r="B155" t="s">
        <v>262</v>
      </c>
      <c r="C155" s="21">
        <v>15</v>
      </c>
    </row>
    <row r="156" spans="1:3" x14ac:dyDescent="0.2">
      <c r="A156" s="21">
        <v>6071</v>
      </c>
      <c r="B156" t="s">
        <v>263</v>
      </c>
      <c r="C156" s="21">
        <v>8</v>
      </c>
    </row>
    <row r="157" spans="1:3" x14ac:dyDescent="0.2">
      <c r="A157" s="21">
        <v>6072</v>
      </c>
      <c r="B157" t="s">
        <v>264</v>
      </c>
      <c r="C157" s="21">
        <v>8</v>
      </c>
    </row>
    <row r="158" spans="1:3" x14ac:dyDescent="0.2">
      <c r="A158" s="21">
        <v>6073</v>
      </c>
      <c r="B158" t="s">
        <v>265</v>
      </c>
      <c r="C158" s="21">
        <v>14</v>
      </c>
    </row>
    <row r="159" spans="1:3" x14ac:dyDescent="0.2">
      <c r="A159" s="21">
        <v>6111</v>
      </c>
      <c r="B159" t="s">
        <v>266</v>
      </c>
      <c r="C159" s="21">
        <v>18</v>
      </c>
    </row>
    <row r="160" spans="1:3" x14ac:dyDescent="0.2">
      <c r="A160" s="21">
        <v>6120</v>
      </c>
      <c r="B160" t="s">
        <v>267</v>
      </c>
      <c r="C160" s="21">
        <v>17</v>
      </c>
    </row>
    <row r="161" spans="1:3" x14ac:dyDescent="0.2">
      <c r="A161" s="21">
        <v>6121</v>
      </c>
      <c r="B161" t="s">
        <v>268</v>
      </c>
      <c r="C161" s="21">
        <v>17</v>
      </c>
    </row>
    <row r="162" spans="1:3" x14ac:dyDescent="0.2">
      <c r="A162" s="21">
        <v>6122</v>
      </c>
      <c r="B162" t="s">
        <v>269</v>
      </c>
      <c r="C162" s="21">
        <v>16</v>
      </c>
    </row>
    <row r="163" spans="1:3" x14ac:dyDescent="0.2">
      <c r="A163" s="21">
        <v>6124</v>
      </c>
      <c r="B163" t="s">
        <v>270</v>
      </c>
      <c r="C163" s="21">
        <v>14</v>
      </c>
    </row>
    <row r="164" spans="1:3" x14ac:dyDescent="0.2">
      <c r="A164" s="21">
        <v>6130</v>
      </c>
      <c r="B164" t="s">
        <v>271</v>
      </c>
      <c r="C164" s="21">
        <v>16</v>
      </c>
    </row>
    <row r="165" spans="1:3" x14ac:dyDescent="0.2">
      <c r="A165" s="21">
        <v>6131</v>
      </c>
      <c r="B165" t="s">
        <v>272</v>
      </c>
      <c r="C165" s="21">
        <v>16</v>
      </c>
    </row>
    <row r="166" spans="1:3" x14ac:dyDescent="0.2">
      <c r="A166" s="21">
        <v>6161</v>
      </c>
      <c r="B166" t="s">
        <v>273</v>
      </c>
      <c r="C166" s="21">
        <v>16</v>
      </c>
    </row>
    <row r="167" spans="1:3" x14ac:dyDescent="0.2">
      <c r="A167" s="21">
        <v>6162</v>
      </c>
      <c r="B167" t="s">
        <v>274</v>
      </c>
      <c r="C167" s="21">
        <v>17</v>
      </c>
    </row>
    <row r="168" spans="1:3" x14ac:dyDescent="0.2">
      <c r="A168" s="21">
        <v>6163</v>
      </c>
      <c r="B168" t="s">
        <v>275</v>
      </c>
      <c r="C168" s="21">
        <v>15</v>
      </c>
    </row>
    <row r="169" spans="1:3" x14ac:dyDescent="0.2">
      <c r="A169" s="21">
        <v>6164</v>
      </c>
      <c r="B169" t="s">
        <v>276</v>
      </c>
      <c r="C169" s="21">
        <v>15</v>
      </c>
    </row>
    <row r="170" spans="1:3" x14ac:dyDescent="0.2">
      <c r="A170" s="21">
        <v>6165</v>
      </c>
      <c r="B170" t="s">
        <v>277</v>
      </c>
      <c r="C170" s="21">
        <v>15</v>
      </c>
    </row>
    <row r="171" spans="1:3" x14ac:dyDescent="0.2">
      <c r="A171" s="21">
        <v>6166</v>
      </c>
      <c r="B171" t="s">
        <v>278</v>
      </c>
      <c r="C171" s="21">
        <v>15</v>
      </c>
    </row>
    <row r="172" spans="1:3" x14ac:dyDescent="0.2">
      <c r="A172" s="21">
        <v>6167</v>
      </c>
      <c r="B172" t="s">
        <v>279</v>
      </c>
      <c r="C172" s="21">
        <v>15</v>
      </c>
    </row>
    <row r="173" spans="1:3" x14ac:dyDescent="0.2">
      <c r="A173" s="21">
        <v>6168</v>
      </c>
      <c r="B173" t="s">
        <v>280</v>
      </c>
      <c r="C173" s="21">
        <v>15</v>
      </c>
    </row>
    <row r="174" spans="1:3" x14ac:dyDescent="0.2">
      <c r="A174" s="21">
        <v>6169</v>
      </c>
      <c r="B174" t="s">
        <v>281</v>
      </c>
      <c r="C174" s="21">
        <v>15</v>
      </c>
    </row>
    <row r="175" spans="1:3" x14ac:dyDescent="0.2">
      <c r="A175" s="21">
        <v>6170</v>
      </c>
      <c r="B175" t="s">
        <v>282</v>
      </c>
      <c r="C175" s="21">
        <v>14</v>
      </c>
    </row>
    <row r="176" spans="1:3" x14ac:dyDescent="0.2">
      <c r="A176" s="21">
        <v>6171</v>
      </c>
      <c r="B176" t="s">
        <v>283</v>
      </c>
      <c r="C176" s="21">
        <v>15</v>
      </c>
    </row>
    <row r="177" spans="1:3" x14ac:dyDescent="0.2">
      <c r="A177" s="21">
        <v>6172</v>
      </c>
      <c r="B177" t="s">
        <v>284</v>
      </c>
      <c r="C177" s="21">
        <v>11</v>
      </c>
    </row>
    <row r="178" spans="1:3" x14ac:dyDescent="0.2">
      <c r="A178" s="21">
        <v>6173</v>
      </c>
      <c r="B178" t="s">
        <v>93</v>
      </c>
      <c r="C178" s="21">
        <v>11</v>
      </c>
    </row>
    <row r="179" spans="1:3" x14ac:dyDescent="0.2">
      <c r="A179" s="21">
        <v>6174</v>
      </c>
      <c r="B179" t="s">
        <v>285</v>
      </c>
      <c r="C179" s="21">
        <v>15</v>
      </c>
    </row>
    <row r="180" spans="1:3" x14ac:dyDescent="0.2">
      <c r="A180" s="21">
        <v>6175</v>
      </c>
      <c r="B180" t="s">
        <v>286</v>
      </c>
      <c r="C180" s="21">
        <v>14</v>
      </c>
    </row>
    <row r="181" spans="1:3" x14ac:dyDescent="0.2">
      <c r="A181" s="21">
        <v>6176</v>
      </c>
      <c r="B181" t="s">
        <v>287</v>
      </c>
      <c r="C181" s="21">
        <v>14</v>
      </c>
    </row>
    <row r="182" spans="1:3" x14ac:dyDescent="0.2">
      <c r="A182" s="21">
        <v>6177</v>
      </c>
      <c r="B182" t="s">
        <v>288</v>
      </c>
      <c r="C182" s="21">
        <v>14</v>
      </c>
    </row>
    <row r="183" spans="1:3" x14ac:dyDescent="0.2">
      <c r="A183" s="21">
        <v>6178</v>
      </c>
      <c r="B183" t="s">
        <v>289</v>
      </c>
      <c r="C183" s="21">
        <v>11</v>
      </c>
    </row>
    <row r="184" spans="1:3" x14ac:dyDescent="0.2">
      <c r="A184" s="21">
        <v>6179</v>
      </c>
      <c r="B184" t="s">
        <v>290</v>
      </c>
      <c r="C184" s="21">
        <v>8</v>
      </c>
    </row>
    <row r="185" spans="1:3" x14ac:dyDescent="0.2">
      <c r="A185" s="21">
        <v>6180</v>
      </c>
      <c r="B185" t="s">
        <v>291</v>
      </c>
      <c r="C185" s="21">
        <v>14</v>
      </c>
    </row>
    <row r="186" spans="1:3" x14ac:dyDescent="0.2">
      <c r="A186" s="21">
        <v>6181</v>
      </c>
      <c r="B186" t="s">
        <v>292</v>
      </c>
      <c r="C186" s="21">
        <v>14</v>
      </c>
    </row>
    <row r="187" spans="1:3" x14ac:dyDescent="0.2">
      <c r="A187" s="21">
        <v>6182</v>
      </c>
      <c r="B187" t="s">
        <v>293</v>
      </c>
      <c r="C187" s="21">
        <v>14</v>
      </c>
    </row>
    <row r="188" spans="1:3" x14ac:dyDescent="0.2">
      <c r="A188" s="21">
        <v>6183</v>
      </c>
      <c r="B188" t="s">
        <v>294</v>
      </c>
      <c r="C188" s="21">
        <v>14</v>
      </c>
    </row>
    <row r="189" spans="1:3" x14ac:dyDescent="0.2">
      <c r="A189" s="21">
        <v>6184</v>
      </c>
      <c r="B189" t="s">
        <v>295</v>
      </c>
      <c r="C189" s="21">
        <v>14</v>
      </c>
    </row>
    <row r="190" spans="1:3" x14ac:dyDescent="0.2">
      <c r="A190" s="21">
        <v>6185</v>
      </c>
      <c r="B190" t="s">
        <v>296</v>
      </c>
      <c r="C190" s="21">
        <v>14</v>
      </c>
    </row>
    <row r="191" spans="1:3" x14ac:dyDescent="0.2">
      <c r="A191" s="21">
        <v>6186</v>
      </c>
      <c r="B191" t="s">
        <v>297</v>
      </c>
      <c r="C191" s="21">
        <v>14</v>
      </c>
    </row>
    <row r="192" spans="1:3" x14ac:dyDescent="0.2">
      <c r="A192" s="21">
        <v>6187</v>
      </c>
      <c r="B192" t="s">
        <v>364</v>
      </c>
      <c r="C192" s="21">
        <v>15</v>
      </c>
    </row>
    <row r="193" spans="1:3" x14ac:dyDescent="0.2">
      <c r="A193" s="21">
        <v>6188</v>
      </c>
      <c r="B193" t="s">
        <v>365</v>
      </c>
      <c r="C193" s="21">
        <v>14</v>
      </c>
    </row>
    <row r="194" spans="1:3" x14ac:dyDescent="0.2">
      <c r="A194" s="21">
        <v>6220</v>
      </c>
      <c r="B194" t="s">
        <v>298</v>
      </c>
      <c r="C194" s="21">
        <v>17</v>
      </c>
    </row>
    <row r="195" spans="1:3" x14ac:dyDescent="0.2">
      <c r="A195" s="21">
        <v>6221</v>
      </c>
      <c r="B195" t="s">
        <v>299</v>
      </c>
      <c r="C195" s="21">
        <v>18</v>
      </c>
    </row>
    <row r="196" spans="1:3" x14ac:dyDescent="0.2">
      <c r="A196" s="21">
        <v>6230</v>
      </c>
      <c r="B196" t="s">
        <v>300</v>
      </c>
      <c r="C196" s="21">
        <v>16</v>
      </c>
    </row>
    <row r="197" spans="1:3" x14ac:dyDescent="0.2">
      <c r="A197" s="21">
        <v>6270</v>
      </c>
      <c r="B197" t="s">
        <v>301</v>
      </c>
      <c r="C197" s="21">
        <v>14</v>
      </c>
    </row>
    <row r="198" spans="1:3" x14ac:dyDescent="0.2">
      <c r="A198" s="21">
        <v>6271</v>
      </c>
      <c r="B198" t="s">
        <v>302</v>
      </c>
      <c r="C198" s="21">
        <v>14</v>
      </c>
    </row>
    <row r="199" spans="1:3" x14ac:dyDescent="0.2">
      <c r="A199" s="21">
        <v>6272</v>
      </c>
      <c r="B199" t="s">
        <v>303</v>
      </c>
      <c r="C199" s="21">
        <v>11</v>
      </c>
    </row>
    <row r="200" spans="1:3" x14ac:dyDescent="0.2">
      <c r="A200" s="21">
        <v>6273</v>
      </c>
      <c r="B200" t="s">
        <v>304</v>
      </c>
      <c r="C200" s="21">
        <v>14</v>
      </c>
    </row>
    <row r="201" spans="1:3" x14ac:dyDescent="0.2">
      <c r="A201" s="21">
        <v>6274</v>
      </c>
      <c r="B201" t="s">
        <v>366</v>
      </c>
      <c r="C201" s="21">
        <v>14</v>
      </c>
    </row>
    <row r="202" spans="1:3" x14ac:dyDescent="0.2">
      <c r="A202" s="21">
        <v>6320</v>
      </c>
      <c r="B202" t="s">
        <v>305</v>
      </c>
      <c r="C202" s="21">
        <v>17</v>
      </c>
    </row>
    <row r="203" spans="1:3" x14ac:dyDescent="0.2">
      <c r="A203" s="21">
        <v>6330</v>
      </c>
      <c r="B203" t="s">
        <v>306</v>
      </c>
      <c r="C203" s="21">
        <v>16</v>
      </c>
    </row>
    <row r="204" spans="1:3" x14ac:dyDescent="0.2">
      <c r="A204" s="21">
        <v>6370</v>
      </c>
      <c r="B204" t="s">
        <v>307</v>
      </c>
      <c r="C204" s="21">
        <v>14</v>
      </c>
    </row>
    <row r="205" spans="1:3" x14ac:dyDescent="0.2">
      <c r="A205" s="21">
        <v>6371</v>
      </c>
      <c r="B205" t="s">
        <v>308</v>
      </c>
      <c r="C205" s="21">
        <v>12</v>
      </c>
    </row>
    <row r="206" spans="1:3" x14ac:dyDescent="0.2">
      <c r="A206" s="21">
        <v>6372</v>
      </c>
      <c r="B206" t="s">
        <v>309</v>
      </c>
      <c r="C206" s="21">
        <v>11</v>
      </c>
    </row>
    <row r="207" spans="1:3" x14ac:dyDescent="0.2">
      <c r="A207" s="21">
        <v>6420</v>
      </c>
      <c r="B207" t="s">
        <v>310</v>
      </c>
      <c r="C207" s="21">
        <v>17</v>
      </c>
    </row>
    <row r="208" spans="1:3" x14ac:dyDescent="0.2">
      <c r="A208" s="21">
        <v>6430</v>
      </c>
      <c r="B208" t="s">
        <v>311</v>
      </c>
      <c r="C208" s="21">
        <v>16</v>
      </c>
    </row>
    <row r="209" spans="1:3" x14ac:dyDescent="0.2">
      <c r="A209" s="21">
        <v>6460</v>
      </c>
      <c r="B209" t="s">
        <v>312</v>
      </c>
      <c r="C209" s="21">
        <v>15</v>
      </c>
    </row>
    <row r="210" spans="1:3" x14ac:dyDescent="0.2">
      <c r="A210" s="21">
        <v>6461</v>
      </c>
      <c r="B210" t="s">
        <v>313</v>
      </c>
      <c r="C210" s="21">
        <v>14</v>
      </c>
    </row>
    <row r="211" spans="1:3" x14ac:dyDescent="0.2">
      <c r="A211" s="22">
        <v>6462</v>
      </c>
      <c r="B211" t="s">
        <v>314</v>
      </c>
      <c r="C211" s="21">
        <v>14</v>
      </c>
    </row>
    <row r="212" spans="1:3" x14ac:dyDescent="0.2">
      <c r="A212" s="21">
        <v>6470</v>
      </c>
      <c r="B212" t="s">
        <v>315</v>
      </c>
      <c r="C212" s="21">
        <v>14</v>
      </c>
    </row>
    <row r="213" spans="1:3" x14ac:dyDescent="0.2">
      <c r="A213" s="22">
        <v>6472</v>
      </c>
      <c r="B213" t="s">
        <v>316</v>
      </c>
      <c r="C213" s="21">
        <v>11</v>
      </c>
    </row>
    <row r="214" spans="1:3" x14ac:dyDescent="0.2">
      <c r="A214" s="21">
        <v>6601</v>
      </c>
      <c r="B214" t="s">
        <v>317</v>
      </c>
      <c r="C214" s="21">
        <v>20</v>
      </c>
    </row>
    <row r="215" spans="1:3" x14ac:dyDescent="0.2">
      <c r="A215" s="21">
        <v>6610</v>
      </c>
      <c r="B215" t="s">
        <v>318</v>
      </c>
      <c r="C215" s="21">
        <v>18</v>
      </c>
    </row>
    <row r="216" spans="1:3" x14ac:dyDescent="0.2">
      <c r="A216" s="21">
        <v>6620</v>
      </c>
      <c r="B216" t="s">
        <v>319</v>
      </c>
      <c r="C216" s="21">
        <v>17</v>
      </c>
    </row>
    <row r="217" spans="1:3" x14ac:dyDescent="0.2">
      <c r="A217" s="21">
        <v>6670</v>
      </c>
      <c r="B217" t="s">
        <v>320</v>
      </c>
      <c r="C217" s="21">
        <v>14</v>
      </c>
    </row>
    <row r="218" spans="1:3" x14ac:dyDescent="0.2">
      <c r="A218" s="21">
        <v>6672</v>
      </c>
      <c r="B218" t="s">
        <v>321</v>
      </c>
      <c r="C218" s="21">
        <v>12</v>
      </c>
    </row>
    <row r="219" spans="1:3" x14ac:dyDescent="0.2">
      <c r="A219" s="21">
        <v>6720</v>
      </c>
      <c r="B219" t="s">
        <v>322</v>
      </c>
      <c r="C219" s="21">
        <v>17</v>
      </c>
    </row>
    <row r="220" spans="1:3" x14ac:dyDescent="0.2">
      <c r="A220" s="21">
        <v>6730</v>
      </c>
      <c r="B220" t="s">
        <v>323</v>
      </c>
      <c r="C220" s="21">
        <v>16</v>
      </c>
    </row>
    <row r="221" spans="1:3" x14ac:dyDescent="0.2">
      <c r="A221" s="21">
        <v>6750</v>
      </c>
      <c r="B221" t="s">
        <v>324</v>
      </c>
      <c r="C221" s="21">
        <v>14</v>
      </c>
    </row>
    <row r="222" spans="1:3" x14ac:dyDescent="0.2">
      <c r="A222" s="21">
        <v>6770</v>
      </c>
      <c r="B222" t="s">
        <v>325</v>
      </c>
      <c r="C222" s="21">
        <v>14</v>
      </c>
    </row>
    <row r="223" spans="1:3" x14ac:dyDescent="0.2">
      <c r="A223" s="21"/>
      <c r="B223"/>
      <c r="C223" s="21"/>
    </row>
  </sheetData>
  <autoFilter ref="A1:K220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5" tint="0.79998168889431442"/>
  </sheetPr>
  <dimension ref="A2:AY43"/>
  <sheetViews>
    <sheetView workbookViewId="0">
      <selection activeCell="B6" sqref="B6:AW23"/>
    </sheetView>
  </sheetViews>
  <sheetFormatPr baseColWidth="10" defaultColWidth="9.140625" defaultRowHeight="12.75" x14ac:dyDescent="0.2"/>
  <cols>
    <col min="2" max="2" width="11.28515625" customWidth="1"/>
    <col min="7" max="7" width="8.42578125" customWidth="1"/>
  </cols>
  <sheetData>
    <row r="2" spans="1:51" ht="18.75" x14ac:dyDescent="0.2">
      <c r="A2" s="26" t="s">
        <v>375</v>
      </c>
      <c r="B2" s="6"/>
      <c r="C2" s="6"/>
      <c r="D2" s="6"/>
      <c r="E2" s="6"/>
      <c r="F2" s="7"/>
      <c r="G2" s="27"/>
      <c r="H2" s="6"/>
      <c r="I2" s="6"/>
      <c r="J2" s="7"/>
      <c r="K2" s="6"/>
      <c r="L2" s="6"/>
      <c r="M2" s="7"/>
      <c r="N2" s="7"/>
      <c r="O2" s="7"/>
      <c r="P2" s="7"/>
      <c r="Q2" s="6"/>
      <c r="R2" s="7"/>
      <c r="S2" s="6"/>
      <c r="T2" s="7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51" ht="15.75" x14ac:dyDescent="0.25">
      <c r="A3" s="8"/>
      <c r="B3" s="9"/>
      <c r="C3" s="10"/>
      <c r="D3" s="10"/>
      <c r="E3" s="10"/>
      <c r="F3" s="11"/>
      <c r="G3" s="10"/>
      <c r="H3" s="10"/>
      <c r="I3" s="10"/>
      <c r="J3" s="11"/>
      <c r="K3" s="10"/>
      <c r="L3" s="10"/>
      <c r="M3" s="12"/>
      <c r="N3" s="13"/>
      <c r="O3" s="11"/>
      <c r="P3" s="11"/>
      <c r="Q3" s="10"/>
      <c r="R3" s="11"/>
      <c r="S3" s="10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51" ht="31.5" x14ac:dyDescent="0.25">
      <c r="A4" s="14" t="s">
        <v>69</v>
      </c>
      <c r="B4" s="15">
        <v>0</v>
      </c>
      <c r="C4" s="15">
        <v>1</v>
      </c>
      <c r="D4" s="15">
        <v>2</v>
      </c>
      <c r="E4" s="15">
        <v>3</v>
      </c>
      <c r="F4" s="15">
        <v>4</v>
      </c>
      <c r="G4" s="15">
        <v>5</v>
      </c>
      <c r="H4" s="15">
        <v>6</v>
      </c>
      <c r="I4" s="15">
        <v>7</v>
      </c>
      <c r="J4" s="15">
        <v>8</v>
      </c>
      <c r="K4" s="15">
        <v>9</v>
      </c>
      <c r="L4" s="15">
        <v>10</v>
      </c>
      <c r="M4" s="15">
        <v>11</v>
      </c>
      <c r="N4" s="15">
        <v>12</v>
      </c>
      <c r="O4" s="15">
        <v>13</v>
      </c>
      <c r="P4" s="15">
        <v>14</v>
      </c>
      <c r="Q4" s="15">
        <v>15</v>
      </c>
      <c r="R4" s="15">
        <v>16</v>
      </c>
      <c r="S4" s="15">
        <v>17</v>
      </c>
      <c r="T4" s="15">
        <v>18</v>
      </c>
      <c r="U4" s="15">
        <v>19</v>
      </c>
      <c r="V4" s="15">
        <v>20</v>
      </c>
      <c r="W4" s="15">
        <v>21</v>
      </c>
      <c r="X4" s="15">
        <v>22</v>
      </c>
      <c r="Y4" s="15">
        <v>23</v>
      </c>
      <c r="Z4" s="15">
        <v>24</v>
      </c>
      <c r="AA4" s="15">
        <v>25</v>
      </c>
      <c r="AB4" s="15">
        <v>26</v>
      </c>
      <c r="AC4" s="15">
        <v>27</v>
      </c>
      <c r="AD4" s="15">
        <v>28</v>
      </c>
      <c r="AE4" s="15">
        <v>29</v>
      </c>
      <c r="AF4" s="15">
        <v>30</v>
      </c>
      <c r="AG4" s="15">
        <v>31</v>
      </c>
      <c r="AH4" s="15">
        <v>32</v>
      </c>
      <c r="AI4" s="15">
        <v>33</v>
      </c>
      <c r="AJ4" s="15">
        <v>34</v>
      </c>
      <c r="AK4" s="15">
        <v>35</v>
      </c>
      <c r="AL4" s="15">
        <v>36</v>
      </c>
      <c r="AM4" s="15">
        <v>37</v>
      </c>
      <c r="AN4" s="15">
        <v>38</v>
      </c>
      <c r="AO4" s="15">
        <v>39</v>
      </c>
      <c r="AP4" s="15">
        <v>40</v>
      </c>
      <c r="AQ4" s="15">
        <v>41</v>
      </c>
      <c r="AR4" s="15">
        <v>42</v>
      </c>
      <c r="AS4" s="15">
        <v>43</v>
      </c>
      <c r="AT4" s="15">
        <v>44</v>
      </c>
      <c r="AU4" s="15">
        <v>45</v>
      </c>
      <c r="AV4" s="15">
        <v>46</v>
      </c>
      <c r="AW4" s="15">
        <v>47</v>
      </c>
      <c r="AX4" s="2"/>
      <c r="AY4" s="2"/>
    </row>
    <row r="5" spans="1:51" ht="15.75" x14ac:dyDescent="0.25">
      <c r="A5" s="14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2">
        <v>0</v>
      </c>
      <c r="AY5" s="2"/>
    </row>
    <row r="6" spans="1:51" ht="15.75" x14ac:dyDescent="0.2">
      <c r="A6" s="16">
        <v>4</v>
      </c>
      <c r="B6" s="17">
        <v>2320.7199999999998</v>
      </c>
      <c r="C6" s="17">
        <v>2363.3000000000002</v>
      </c>
      <c r="D6" s="17">
        <v>2403.4</v>
      </c>
      <c r="E6" s="17">
        <v>2441.13</v>
      </c>
      <c r="F6" s="17">
        <v>2476.58</v>
      </c>
      <c r="G6" s="17">
        <v>2509.85</v>
      </c>
      <c r="H6" s="17">
        <v>2541.0300000000002</v>
      </c>
      <c r="I6" s="17">
        <v>2570.2199999999998</v>
      </c>
      <c r="J6" s="17">
        <v>2597.54</v>
      </c>
      <c r="K6" s="17">
        <v>2623.08</v>
      </c>
      <c r="L6" s="17">
        <v>2646.94</v>
      </c>
      <c r="M6" s="17">
        <v>2669.21</v>
      </c>
      <c r="N6" s="17">
        <v>2689.97</v>
      </c>
      <c r="O6" s="17">
        <v>2709.33</v>
      </c>
      <c r="P6" s="17">
        <v>2727.37</v>
      </c>
      <c r="Q6" s="17">
        <v>2744.16</v>
      </c>
      <c r="R6" s="17">
        <v>2755.27</v>
      </c>
      <c r="S6" s="17">
        <v>2765.58</v>
      </c>
      <c r="T6" s="17">
        <v>2775.15</v>
      </c>
      <c r="U6" s="17">
        <v>2784.04</v>
      </c>
      <c r="V6" s="17">
        <v>2792.29</v>
      </c>
      <c r="W6" s="17">
        <v>2799.93</v>
      </c>
      <c r="X6" s="17">
        <v>2807.03</v>
      </c>
      <c r="Y6" s="17">
        <v>2813.61</v>
      </c>
      <c r="Z6" s="17">
        <v>2819.72</v>
      </c>
      <c r="AA6" s="17">
        <v>2825.37</v>
      </c>
      <c r="AB6" s="17">
        <v>2830.62</v>
      </c>
      <c r="AC6" s="17">
        <v>2835.47</v>
      </c>
      <c r="AD6" s="17">
        <v>2839.98</v>
      </c>
      <c r="AE6" s="17">
        <v>2844.15</v>
      </c>
      <c r="AF6" s="17">
        <v>2848.01</v>
      </c>
      <c r="AG6" s="17">
        <v>2851.58</v>
      </c>
      <c r="AH6" s="17">
        <v>2854.9</v>
      </c>
      <c r="AI6" s="17">
        <v>2857.97</v>
      </c>
      <c r="AJ6" s="17">
        <v>2860.81</v>
      </c>
      <c r="AK6" s="17">
        <v>2863.44</v>
      </c>
      <c r="AL6" s="17">
        <v>2863.44</v>
      </c>
      <c r="AM6" s="17">
        <v>2863.44</v>
      </c>
      <c r="AN6" s="17">
        <v>2863.44</v>
      </c>
      <c r="AO6" s="17">
        <v>2863.44</v>
      </c>
      <c r="AP6" s="17">
        <v>2863.44</v>
      </c>
      <c r="AQ6" s="17">
        <v>2863.44</v>
      </c>
      <c r="AR6" s="17">
        <v>2863.44</v>
      </c>
      <c r="AS6" s="17">
        <v>2863.44</v>
      </c>
      <c r="AT6" s="17">
        <v>2863.44</v>
      </c>
      <c r="AU6" s="17">
        <v>2863.44</v>
      </c>
      <c r="AV6" s="17">
        <v>2863.44</v>
      </c>
      <c r="AW6" s="17">
        <v>2863.44</v>
      </c>
      <c r="AX6" s="18">
        <v>1</v>
      </c>
      <c r="AY6" s="18"/>
    </row>
    <row r="7" spans="1:51" ht="15.75" x14ac:dyDescent="0.2">
      <c r="A7" s="16">
        <v>5</v>
      </c>
      <c r="B7" s="17">
        <v>2333.15</v>
      </c>
      <c r="C7" s="17">
        <v>2384.62</v>
      </c>
      <c r="D7" s="17">
        <v>2424.7399999999998</v>
      </c>
      <c r="E7" s="17">
        <v>2462.4699999999998</v>
      </c>
      <c r="F7" s="17">
        <v>2497.9</v>
      </c>
      <c r="G7" s="17">
        <v>2531.17</v>
      </c>
      <c r="H7" s="17">
        <v>2571.2399999999998</v>
      </c>
      <c r="I7" s="17">
        <v>2600.44</v>
      </c>
      <c r="J7" s="17">
        <v>2627.76</v>
      </c>
      <c r="K7" s="17">
        <v>2653.3</v>
      </c>
      <c r="L7" s="17">
        <v>2677.16</v>
      </c>
      <c r="M7" s="17">
        <v>2708.3</v>
      </c>
      <c r="N7" s="17">
        <v>2729.07</v>
      </c>
      <c r="O7" s="17">
        <v>2748.43</v>
      </c>
      <c r="P7" s="17">
        <v>2766.47</v>
      </c>
      <c r="Q7" s="17">
        <v>2783.27</v>
      </c>
      <c r="R7" s="17">
        <v>2803.26</v>
      </c>
      <c r="S7" s="17">
        <v>2813.57</v>
      </c>
      <c r="T7" s="17">
        <v>2823.14</v>
      </c>
      <c r="U7" s="17">
        <v>2832.03</v>
      </c>
      <c r="V7" s="17">
        <v>2840.28</v>
      </c>
      <c r="W7" s="17">
        <v>2856.82</v>
      </c>
      <c r="X7" s="17">
        <v>2863.92</v>
      </c>
      <c r="Y7" s="17">
        <v>2870.5</v>
      </c>
      <c r="Z7" s="17">
        <v>2876.6</v>
      </c>
      <c r="AA7" s="17">
        <v>2882.25</v>
      </c>
      <c r="AB7" s="17">
        <v>2896.39</v>
      </c>
      <c r="AC7" s="17">
        <v>2901.24</v>
      </c>
      <c r="AD7" s="17">
        <v>2905.74</v>
      </c>
      <c r="AE7" s="17">
        <v>2909.91</v>
      </c>
      <c r="AF7" s="17">
        <v>2913.78</v>
      </c>
      <c r="AG7" s="17">
        <v>2926.19</v>
      </c>
      <c r="AH7" s="17">
        <v>2929.5</v>
      </c>
      <c r="AI7" s="17">
        <v>2932.57</v>
      </c>
      <c r="AJ7" s="17">
        <v>2935.41</v>
      </c>
      <c r="AK7" s="17">
        <v>2938.05</v>
      </c>
      <c r="AL7" s="17">
        <v>2938.05</v>
      </c>
      <c r="AM7" s="17">
        <v>2938.05</v>
      </c>
      <c r="AN7" s="17">
        <v>2938.05</v>
      </c>
      <c r="AO7" s="17">
        <v>2938.05</v>
      </c>
      <c r="AP7" s="17">
        <v>2938.05</v>
      </c>
      <c r="AQ7" s="17">
        <v>2938.05</v>
      </c>
      <c r="AR7" s="17">
        <v>2938.05</v>
      </c>
      <c r="AS7" s="17">
        <v>2938.05</v>
      </c>
      <c r="AT7" s="17">
        <v>2938.05</v>
      </c>
      <c r="AU7" s="17">
        <v>2938.05</v>
      </c>
      <c r="AV7" s="17">
        <v>2938.05</v>
      </c>
      <c r="AW7" s="17">
        <v>2938.05</v>
      </c>
      <c r="AX7" s="18">
        <v>2</v>
      </c>
      <c r="AY7" s="18"/>
    </row>
    <row r="8" spans="1:51" ht="15.75" x14ac:dyDescent="0.2">
      <c r="A8" s="16">
        <v>6</v>
      </c>
      <c r="B8" s="17">
        <v>2368.11</v>
      </c>
      <c r="C8" s="17">
        <v>2422.71</v>
      </c>
      <c r="D8" s="17">
        <v>2465.81</v>
      </c>
      <c r="E8" s="17">
        <v>2506.37</v>
      </c>
      <c r="F8" s="17">
        <v>2544.5300000000002</v>
      </c>
      <c r="G8" s="17">
        <v>2580.35</v>
      </c>
      <c r="H8" s="17">
        <v>2622.85</v>
      </c>
      <c r="I8" s="17">
        <v>2654.35</v>
      </c>
      <c r="J8" s="17">
        <v>2683.82</v>
      </c>
      <c r="K8" s="17">
        <v>2711.41</v>
      </c>
      <c r="L8" s="17">
        <v>2737.18</v>
      </c>
      <c r="M8" s="17">
        <v>2770.14</v>
      </c>
      <c r="N8" s="17">
        <v>2792.59</v>
      </c>
      <c r="O8" s="17">
        <v>2813.55</v>
      </c>
      <c r="P8" s="17">
        <v>2833.07</v>
      </c>
      <c r="Q8" s="17">
        <v>2851.25</v>
      </c>
      <c r="R8" s="17">
        <v>2872.42</v>
      </c>
      <c r="S8" s="17">
        <v>2883.82</v>
      </c>
      <c r="T8" s="17">
        <v>2894.43</v>
      </c>
      <c r="U8" s="17">
        <v>2904.27</v>
      </c>
      <c r="V8" s="17">
        <v>2913.4</v>
      </c>
      <c r="W8" s="17">
        <v>2930.76</v>
      </c>
      <c r="X8" s="17">
        <v>2938.62</v>
      </c>
      <c r="Y8" s="17">
        <v>2945.91</v>
      </c>
      <c r="Z8" s="17">
        <v>2952.66</v>
      </c>
      <c r="AA8" s="17">
        <v>2958.94</v>
      </c>
      <c r="AB8" s="17">
        <v>2973.64</v>
      </c>
      <c r="AC8" s="17">
        <v>2979.02</v>
      </c>
      <c r="AD8" s="17">
        <v>2984.01</v>
      </c>
      <c r="AE8" s="17">
        <v>2988.63</v>
      </c>
      <c r="AF8" s="17">
        <v>2992.93</v>
      </c>
      <c r="AG8" s="17">
        <v>3005.72</v>
      </c>
      <c r="AH8" s="17">
        <v>3009.39</v>
      </c>
      <c r="AI8" s="17">
        <v>3012.8</v>
      </c>
      <c r="AJ8" s="17">
        <v>3015.95</v>
      </c>
      <c r="AK8" s="17">
        <v>3018.88</v>
      </c>
      <c r="AL8" s="17">
        <v>3018.88</v>
      </c>
      <c r="AM8" s="17">
        <v>3018.88</v>
      </c>
      <c r="AN8" s="17">
        <v>3018.88</v>
      </c>
      <c r="AO8" s="17">
        <v>3018.88</v>
      </c>
      <c r="AP8" s="17">
        <v>3018.88</v>
      </c>
      <c r="AQ8" s="17">
        <v>3018.88</v>
      </c>
      <c r="AR8" s="17">
        <v>3018.88</v>
      </c>
      <c r="AS8" s="17">
        <v>3018.88</v>
      </c>
      <c r="AT8" s="17">
        <v>3018.88</v>
      </c>
      <c r="AU8" s="17">
        <v>3018.88</v>
      </c>
      <c r="AV8" s="17">
        <v>3018.88</v>
      </c>
      <c r="AW8" s="17">
        <v>3018.88</v>
      </c>
      <c r="AX8" s="18">
        <v>3</v>
      </c>
      <c r="AY8" s="18"/>
    </row>
    <row r="9" spans="1:51" ht="15.75" x14ac:dyDescent="0.2">
      <c r="A9" s="16">
        <v>7</v>
      </c>
      <c r="B9" s="17">
        <v>2416.17</v>
      </c>
      <c r="C9" s="17">
        <v>2474.11</v>
      </c>
      <c r="D9" s="17">
        <v>2520.39</v>
      </c>
      <c r="E9" s="17">
        <v>2564.02</v>
      </c>
      <c r="F9" s="17">
        <v>2605.06</v>
      </c>
      <c r="G9" s="17">
        <v>2643.66</v>
      </c>
      <c r="H9" s="17">
        <v>2688.76</v>
      </c>
      <c r="I9" s="17">
        <v>2722.72</v>
      </c>
      <c r="J9" s="17">
        <v>2754.54</v>
      </c>
      <c r="K9" s="17">
        <v>2784.32</v>
      </c>
      <c r="L9" s="17">
        <v>2812.16</v>
      </c>
      <c r="M9" s="17">
        <v>2847.06</v>
      </c>
      <c r="N9" s="17">
        <v>2871.35</v>
      </c>
      <c r="O9" s="17">
        <v>2894</v>
      </c>
      <c r="P9" s="17">
        <v>2915.13</v>
      </c>
      <c r="Q9" s="17">
        <v>2934.82</v>
      </c>
      <c r="R9" s="17">
        <v>2957.26</v>
      </c>
      <c r="S9" s="17">
        <v>2969.85</v>
      </c>
      <c r="T9" s="17">
        <v>2981.54</v>
      </c>
      <c r="U9" s="17">
        <v>2992.4</v>
      </c>
      <c r="V9" s="17">
        <v>3002.48</v>
      </c>
      <c r="W9" s="17">
        <v>3020.73</v>
      </c>
      <c r="X9" s="17">
        <v>3029.42</v>
      </c>
      <c r="Y9" s="17">
        <v>3037.48</v>
      </c>
      <c r="Z9" s="17">
        <v>3044.95</v>
      </c>
      <c r="AA9" s="17">
        <v>3051.88</v>
      </c>
      <c r="AB9" s="17">
        <v>3067.19</v>
      </c>
      <c r="AC9" s="17">
        <v>3073.15</v>
      </c>
      <c r="AD9" s="17">
        <v>3078.67</v>
      </c>
      <c r="AE9" s="17">
        <v>3083.78</v>
      </c>
      <c r="AF9" s="17">
        <v>3088.52</v>
      </c>
      <c r="AG9" s="17">
        <v>3101.73</v>
      </c>
      <c r="AH9" s="17">
        <v>3105.8</v>
      </c>
      <c r="AI9" s="17">
        <v>3109.57</v>
      </c>
      <c r="AJ9" s="17">
        <v>3113.06</v>
      </c>
      <c r="AK9" s="17">
        <v>3116.29</v>
      </c>
      <c r="AL9" s="17">
        <v>3116.29</v>
      </c>
      <c r="AM9" s="17">
        <v>3116.29</v>
      </c>
      <c r="AN9" s="17">
        <v>3116.29</v>
      </c>
      <c r="AO9" s="17">
        <v>3116.29</v>
      </c>
      <c r="AP9" s="17">
        <v>3116.29</v>
      </c>
      <c r="AQ9" s="17">
        <v>3116.29</v>
      </c>
      <c r="AR9" s="17">
        <v>3116.29</v>
      </c>
      <c r="AS9" s="17">
        <v>3116.29</v>
      </c>
      <c r="AT9" s="17">
        <v>3116.29</v>
      </c>
      <c r="AU9" s="17">
        <v>3116.29</v>
      </c>
      <c r="AV9" s="17">
        <v>3116.29</v>
      </c>
      <c r="AW9" s="17">
        <v>3116.29</v>
      </c>
      <c r="AX9" s="18">
        <v>4</v>
      </c>
      <c r="AY9" s="18"/>
    </row>
    <row r="10" spans="1:51" ht="15.75" x14ac:dyDescent="0.2">
      <c r="A10" s="16">
        <v>8</v>
      </c>
      <c r="B10" s="17">
        <v>2471.08</v>
      </c>
      <c r="C10" s="17">
        <v>2531.86</v>
      </c>
      <c r="D10" s="17">
        <v>2580.87</v>
      </c>
      <c r="E10" s="17">
        <v>2627.08</v>
      </c>
      <c r="F10" s="17">
        <v>2670.6</v>
      </c>
      <c r="G10" s="17">
        <v>2711.52</v>
      </c>
      <c r="H10" s="17">
        <v>2758.84</v>
      </c>
      <c r="I10" s="17">
        <v>2794.9</v>
      </c>
      <c r="J10" s="17">
        <v>2828.69</v>
      </c>
      <c r="K10" s="17">
        <v>2860.33</v>
      </c>
      <c r="L10" s="17">
        <v>2889.92</v>
      </c>
      <c r="M10" s="17">
        <v>2926.48</v>
      </c>
      <c r="N10" s="17">
        <v>2952.31</v>
      </c>
      <c r="O10" s="17">
        <v>2976.41</v>
      </c>
      <c r="P10" s="17">
        <v>2998.9</v>
      </c>
      <c r="Q10" s="17">
        <v>3019.85</v>
      </c>
      <c r="R10" s="17">
        <v>3048.26</v>
      </c>
      <c r="S10" s="17">
        <v>3066.43</v>
      </c>
      <c r="T10" s="17">
        <v>3083.34</v>
      </c>
      <c r="U10" s="17">
        <v>3099.08</v>
      </c>
      <c r="V10" s="17">
        <v>3113.7</v>
      </c>
      <c r="W10" s="17">
        <v>3136.18</v>
      </c>
      <c r="X10" s="17">
        <v>3148.81</v>
      </c>
      <c r="Y10" s="17">
        <v>3160.55</v>
      </c>
      <c r="Z10" s="17">
        <v>3171.44</v>
      </c>
      <c r="AA10" s="17">
        <v>3181.54</v>
      </c>
      <c r="AB10" s="17">
        <v>3199.81</v>
      </c>
      <c r="AC10" s="17">
        <v>3208.52</v>
      </c>
      <c r="AD10" s="17">
        <v>3216.6</v>
      </c>
      <c r="AE10" s="17">
        <v>3224.08</v>
      </c>
      <c r="AF10" s="17">
        <v>3231.02</v>
      </c>
      <c r="AG10" s="17">
        <v>3246.29</v>
      </c>
      <c r="AH10" s="17">
        <v>3252.26</v>
      </c>
      <c r="AI10" s="17">
        <v>3257.78</v>
      </c>
      <c r="AJ10" s="17">
        <v>3262.91</v>
      </c>
      <c r="AK10" s="17">
        <v>3267.65</v>
      </c>
      <c r="AL10" s="17">
        <v>3267.65</v>
      </c>
      <c r="AM10" s="17">
        <v>3267.65</v>
      </c>
      <c r="AN10" s="17">
        <v>3267.65</v>
      </c>
      <c r="AO10" s="17">
        <v>3267.65</v>
      </c>
      <c r="AP10" s="17">
        <v>3267.65</v>
      </c>
      <c r="AQ10" s="17">
        <v>3267.65</v>
      </c>
      <c r="AR10" s="17">
        <v>3267.65</v>
      </c>
      <c r="AS10" s="17">
        <v>3267.65</v>
      </c>
      <c r="AT10" s="17">
        <v>3267.65</v>
      </c>
      <c r="AU10" s="17">
        <v>3267.65</v>
      </c>
      <c r="AV10" s="17">
        <v>3267.65</v>
      </c>
      <c r="AW10" s="17">
        <v>3267.65</v>
      </c>
      <c r="AX10" s="18">
        <v>5</v>
      </c>
      <c r="AY10" s="18"/>
    </row>
    <row r="11" spans="1:51" ht="15.75" x14ac:dyDescent="0.2">
      <c r="A11" s="16">
        <v>9</v>
      </c>
      <c r="B11" s="17">
        <v>2539.71</v>
      </c>
      <c r="C11" s="17">
        <v>2601.94</v>
      </c>
      <c r="D11" s="17">
        <v>2652.31</v>
      </c>
      <c r="E11" s="17">
        <v>2699.8</v>
      </c>
      <c r="F11" s="17">
        <v>2744.53</v>
      </c>
      <c r="G11" s="17">
        <v>2786.6</v>
      </c>
      <c r="H11" s="17">
        <v>2834.98</v>
      </c>
      <c r="I11" s="17">
        <v>2872.04</v>
      </c>
      <c r="J11" s="17">
        <v>2906.78</v>
      </c>
      <c r="K11" s="17">
        <v>2939.29</v>
      </c>
      <c r="L11" s="17">
        <v>2969.7</v>
      </c>
      <c r="M11" s="17">
        <v>3007.02</v>
      </c>
      <c r="N11" s="17">
        <v>3033.57</v>
      </c>
      <c r="O11" s="17">
        <v>3058.35</v>
      </c>
      <c r="P11" s="17">
        <v>3081.45</v>
      </c>
      <c r="Q11" s="17">
        <v>3102.99</v>
      </c>
      <c r="R11" s="17">
        <v>3128.12</v>
      </c>
      <c r="S11" s="17">
        <v>3143.23</v>
      </c>
      <c r="T11" s="17">
        <v>3157.26</v>
      </c>
      <c r="U11" s="17">
        <v>3170.3</v>
      </c>
      <c r="V11" s="17">
        <v>3182.42</v>
      </c>
      <c r="W11" s="17">
        <v>3202.56</v>
      </c>
      <c r="X11" s="17">
        <v>3213</v>
      </c>
      <c r="Y11" s="17">
        <v>3222.69</v>
      </c>
      <c r="Z11" s="17">
        <v>3231.69</v>
      </c>
      <c r="AA11" s="17">
        <v>3240.03</v>
      </c>
      <c r="AB11" s="17">
        <v>3256.66</v>
      </c>
      <c r="AC11" s="17">
        <v>3263.84</v>
      </c>
      <c r="AD11" s="17">
        <v>3270.48</v>
      </c>
      <c r="AE11" s="17">
        <v>3276.65</v>
      </c>
      <c r="AF11" s="17">
        <v>3282.36</v>
      </c>
      <c r="AG11" s="17">
        <v>3296.48</v>
      </c>
      <c r="AH11" s="17">
        <v>3301.38</v>
      </c>
      <c r="AI11" s="17">
        <v>3305.93</v>
      </c>
      <c r="AJ11" s="17">
        <v>3310.15</v>
      </c>
      <c r="AK11" s="17">
        <v>3314.03</v>
      </c>
      <c r="AL11" s="17">
        <v>3314.03</v>
      </c>
      <c r="AM11" s="17">
        <v>3314.03</v>
      </c>
      <c r="AN11" s="17">
        <v>3314.03</v>
      </c>
      <c r="AO11" s="17">
        <v>3314.03</v>
      </c>
      <c r="AP11" s="17">
        <v>3314.03</v>
      </c>
      <c r="AQ11" s="17">
        <v>3314.03</v>
      </c>
      <c r="AR11" s="17">
        <v>3314.03</v>
      </c>
      <c r="AS11" s="17">
        <v>3314.03</v>
      </c>
      <c r="AT11" s="17">
        <v>3314.03</v>
      </c>
      <c r="AU11" s="17">
        <v>3314.03</v>
      </c>
      <c r="AV11" s="17">
        <v>3314.03</v>
      </c>
      <c r="AW11" s="17">
        <v>3314.03</v>
      </c>
      <c r="AX11" s="18">
        <v>6</v>
      </c>
      <c r="AY11" s="18"/>
    </row>
    <row r="12" spans="1:51" ht="15.75" x14ac:dyDescent="0.2">
      <c r="A12" s="16">
        <v>10</v>
      </c>
      <c r="B12" s="17">
        <v>2622.09</v>
      </c>
      <c r="C12" s="17">
        <v>2686.04</v>
      </c>
      <c r="D12" s="17">
        <v>2738.04</v>
      </c>
      <c r="E12" s="17">
        <v>2787.09</v>
      </c>
      <c r="F12" s="17">
        <v>2833.26</v>
      </c>
      <c r="G12" s="17">
        <v>2876.68</v>
      </c>
      <c r="H12" s="17">
        <v>2926.36</v>
      </c>
      <c r="I12" s="17">
        <v>2964.61</v>
      </c>
      <c r="J12" s="17">
        <v>3000.47</v>
      </c>
      <c r="K12" s="17">
        <v>3034.04</v>
      </c>
      <c r="L12" s="17">
        <v>3065.44</v>
      </c>
      <c r="M12" s="17">
        <v>3103.68</v>
      </c>
      <c r="N12" s="17">
        <v>3131.09</v>
      </c>
      <c r="O12" s="17">
        <v>3156.67</v>
      </c>
      <c r="P12" s="17">
        <v>3180.53</v>
      </c>
      <c r="Q12" s="17">
        <v>3202.76</v>
      </c>
      <c r="R12" s="17">
        <v>3228.42</v>
      </c>
      <c r="S12" s="17">
        <v>3244.01</v>
      </c>
      <c r="T12" s="17">
        <v>3258.51</v>
      </c>
      <c r="U12" s="17">
        <v>3271.98</v>
      </c>
      <c r="V12" s="17">
        <v>3284.49</v>
      </c>
      <c r="W12" s="17">
        <v>3304.99</v>
      </c>
      <c r="X12" s="17">
        <v>3315.77</v>
      </c>
      <c r="Y12" s="17">
        <v>3325.77</v>
      </c>
      <c r="Z12" s="17">
        <v>3335.06</v>
      </c>
      <c r="AA12" s="17">
        <v>3343.67</v>
      </c>
      <c r="AB12" s="17">
        <v>3360.55</v>
      </c>
      <c r="AC12" s="17">
        <v>3367.95</v>
      </c>
      <c r="AD12" s="17">
        <v>3374.83</v>
      </c>
      <c r="AE12" s="17">
        <v>3381.19</v>
      </c>
      <c r="AF12" s="17">
        <v>3387.09</v>
      </c>
      <c r="AG12" s="17">
        <v>3401.38</v>
      </c>
      <c r="AH12" s="17">
        <v>3406.45</v>
      </c>
      <c r="AI12" s="17">
        <v>3411.14</v>
      </c>
      <c r="AJ12" s="17">
        <v>3415.48</v>
      </c>
      <c r="AK12" s="17">
        <v>3419.5</v>
      </c>
      <c r="AL12" s="17">
        <v>3419.5</v>
      </c>
      <c r="AM12" s="17">
        <v>3419.5</v>
      </c>
      <c r="AN12" s="17">
        <v>3419.5</v>
      </c>
      <c r="AO12" s="17">
        <v>3419.5</v>
      </c>
      <c r="AP12" s="17">
        <v>3419.5</v>
      </c>
      <c r="AQ12" s="17">
        <v>3419.5</v>
      </c>
      <c r="AR12" s="17">
        <v>3419.5</v>
      </c>
      <c r="AS12" s="17">
        <v>3419.5</v>
      </c>
      <c r="AT12" s="17">
        <v>3419.5</v>
      </c>
      <c r="AU12" s="17">
        <v>3419.5</v>
      </c>
      <c r="AV12" s="17">
        <v>3419.5</v>
      </c>
      <c r="AW12" s="17">
        <v>3419.5</v>
      </c>
      <c r="AX12" s="18">
        <v>7</v>
      </c>
      <c r="AY12" s="18"/>
    </row>
    <row r="13" spans="1:51" ht="15.75" x14ac:dyDescent="0.2">
      <c r="A13" s="16">
        <v>11</v>
      </c>
      <c r="B13" s="17">
        <v>2725.05</v>
      </c>
      <c r="C13" s="17">
        <v>2782.27</v>
      </c>
      <c r="D13" s="17">
        <v>2836.32</v>
      </c>
      <c r="E13" s="17">
        <v>2887.29</v>
      </c>
      <c r="F13" s="17">
        <v>2935.28</v>
      </c>
      <c r="G13" s="17">
        <v>2980.39</v>
      </c>
      <c r="H13" s="17">
        <v>3022.78</v>
      </c>
      <c r="I13" s="17">
        <v>3062.54</v>
      </c>
      <c r="J13" s="17">
        <v>3099.81</v>
      </c>
      <c r="K13" s="17">
        <v>3134.7</v>
      </c>
      <c r="L13" s="17">
        <v>3167.34</v>
      </c>
      <c r="M13" s="17">
        <v>3197.84</v>
      </c>
      <c r="N13" s="17">
        <v>3226.33</v>
      </c>
      <c r="O13" s="17">
        <v>3252.91</v>
      </c>
      <c r="P13" s="17">
        <v>3277.7</v>
      </c>
      <c r="Q13" s="17">
        <v>3300.81</v>
      </c>
      <c r="R13" s="17">
        <v>3318.24</v>
      </c>
      <c r="S13" s="17">
        <v>3334.44</v>
      </c>
      <c r="T13" s="17">
        <v>3349.51</v>
      </c>
      <c r="U13" s="17">
        <v>3363.5</v>
      </c>
      <c r="V13" s="17">
        <v>3376.5</v>
      </c>
      <c r="W13" s="17">
        <v>3388.56</v>
      </c>
      <c r="X13" s="17">
        <v>3399.78</v>
      </c>
      <c r="Y13" s="17">
        <v>3410.18</v>
      </c>
      <c r="Z13" s="17">
        <v>3419.82</v>
      </c>
      <c r="AA13" s="17">
        <v>3428.78</v>
      </c>
      <c r="AB13" s="17">
        <v>3437.08</v>
      </c>
      <c r="AC13" s="17">
        <v>3444.77</v>
      </c>
      <c r="AD13" s="17">
        <v>3451.9</v>
      </c>
      <c r="AE13" s="17">
        <v>3458.52</v>
      </c>
      <c r="AF13" s="17">
        <v>3464.65</v>
      </c>
      <c r="AG13" s="17">
        <v>3470.33</v>
      </c>
      <c r="AH13" s="17">
        <v>3475.59</v>
      </c>
      <c r="AI13" s="17">
        <v>3480.46</v>
      </c>
      <c r="AJ13" s="17">
        <v>3484.99</v>
      </c>
      <c r="AK13" s="17">
        <v>3489.17</v>
      </c>
      <c r="AL13" s="17">
        <v>3489.17</v>
      </c>
      <c r="AM13" s="17">
        <v>3489.17</v>
      </c>
      <c r="AN13" s="17">
        <v>3489.17</v>
      </c>
      <c r="AO13" s="17">
        <v>3489.17</v>
      </c>
      <c r="AP13" s="17">
        <v>3489.17</v>
      </c>
      <c r="AQ13" s="17">
        <v>3489.17</v>
      </c>
      <c r="AR13" s="17">
        <v>3489.17</v>
      </c>
      <c r="AS13" s="17">
        <v>3489.17</v>
      </c>
      <c r="AT13" s="17">
        <v>3489.17</v>
      </c>
      <c r="AU13" s="17">
        <v>3489.17</v>
      </c>
      <c r="AV13" s="17">
        <v>3489.17</v>
      </c>
      <c r="AW13" s="17">
        <v>3489.17</v>
      </c>
      <c r="AX13" s="18">
        <v>8</v>
      </c>
      <c r="AY13" s="18"/>
    </row>
    <row r="14" spans="1:51" ht="15.75" x14ac:dyDescent="0.2">
      <c r="A14" s="16">
        <v>12</v>
      </c>
      <c r="B14" s="17">
        <v>2848.61</v>
      </c>
      <c r="C14" s="17">
        <v>2919.82</v>
      </c>
      <c r="D14" s="17">
        <v>2987.34</v>
      </c>
      <c r="E14" s="17">
        <v>3051.24</v>
      </c>
      <c r="F14" s="17">
        <v>3111.61</v>
      </c>
      <c r="G14" s="17">
        <v>3168.56</v>
      </c>
      <c r="H14" s="17">
        <v>3222.21</v>
      </c>
      <c r="I14" s="17">
        <v>3272.66</v>
      </c>
      <c r="J14" s="17">
        <v>3320.07</v>
      </c>
      <c r="K14" s="17">
        <v>3364.56</v>
      </c>
      <c r="L14" s="17">
        <v>3406.26</v>
      </c>
      <c r="M14" s="17">
        <v>3445.31</v>
      </c>
      <c r="N14" s="17">
        <v>3481.84</v>
      </c>
      <c r="O14" s="17">
        <v>3516</v>
      </c>
      <c r="P14" s="17">
        <v>3547.9</v>
      </c>
      <c r="Q14" s="17">
        <v>3577.68</v>
      </c>
      <c r="R14" s="17">
        <v>3617.68</v>
      </c>
      <c r="S14" s="17">
        <v>3655.09</v>
      </c>
      <c r="T14" s="17">
        <v>3690.05</v>
      </c>
      <c r="U14" s="17">
        <v>3722.7</v>
      </c>
      <c r="V14" s="17">
        <v>3753.17</v>
      </c>
      <c r="W14" s="17">
        <v>3781.58</v>
      </c>
      <c r="X14" s="17">
        <v>3808.07</v>
      </c>
      <c r="Y14" s="17">
        <v>3832.73</v>
      </c>
      <c r="Z14" s="17">
        <v>3855.7</v>
      </c>
      <c r="AA14" s="17">
        <v>3877.07</v>
      </c>
      <c r="AB14" s="17">
        <v>3896.95</v>
      </c>
      <c r="AC14" s="17">
        <v>3915.43</v>
      </c>
      <c r="AD14" s="17">
        <v>3932.6</v>
      </c>
      <c r="AE14" s="17">
        <v>3948.56</v>
      </c>
      <c r="AF14" s="17">
        <v>3963.38</v>
      </c>
      <c r="AG14" s="17">
        <v>3977.15</v>
      </c>
      <c r="AH14" s="17">
        <v>3989.91</v>
      </c>
      <c r="AI14" s="17">
        <v>4001.77</v>
      </c>
      <c r="AJ14" s="17">
        <v>4012.77</v>
      </c>
      <c r="AK14" s="17">
        <v>4022.96</v>
      </c>
      <c r="AL14" s="17">
        <v>4022.96</v>
      </c>
      <c r="AM14" s="17">
        <v>4022.96</v>
      </c>
      <c r="AN14" s="17">
        <v>4022.96</v>
      </c>
      <c r="AO14" s="17">
        <v>4022.96</v>
      </c>
      <c r="AP14" s="17">
        <v>4022.96</v>
      </c>
      <c r="AQ14" s="17">
        <v>4022.96</v>
      </c>
      <c r="AR14" s="17">
        <v>4022.96</v>
      </c>
      <c r="AS14" s="17">
        <v>4022.96</v>
      </c>
      <c r="AT14" s="17">
        <v>4022.96</v>
      </c>
      <c r="AU14" s="17">
        <v>4022.96</v>
      </c>
      <c r="AV14" s="17">
        <v>4022.96</v>
      </c>
      <c r="AW14" s="17">
        <v>4022.96</v>
      </c>
      <c r="AX14" s="18">
        <v>9</v>
      </c>
      <c r="AY14" s="18"/>
    </row>
    <row r="15" spans="1:51" ht="15.75" x14ac:dyDescent="0.2">
      <c r="A15" s="16">
        <v>13</v>
      </c>
      <c r="B15" s="17">
        <v>2944.7</v>
      </c>
      <c r="C15" s="17">
        <v>3033.04</v>
      </c>
      <c r="D15" s="17">
        <v>3117.21</v>
      </c>
      <c r="E15" s="17">
        <v>3197.22</v>
      </c>
      <c r="F15" s="17">
        <v>3273.14</v>
      </c>
      <c r="G15" s="17">
        <v>3345.02</v>
      </c>
      <c r="H15" s="17">
        <v>3412.98</v>
      </c>
      <c r="I15" s="17">
        <v>3477.11</v>
      </c>
      <c r="J15" s="17">
        <v>3537.56</v>
      </c>
      <c r="K15" s="17">
        <v>3594.44</v>
      </c>
      <c r="L15" s="17">
        <v>3647.89</v>
      </c>
      <c r="M15" s="17">
        <v>3698.08</v>
      </c>
      <c r="N15" s="17">
        <v>3745.15</v>
      </c>
      <c r="O15" s="17">
        <v>3789.22</v>
      </c>
      <c r="P15" s="17">
        <v>3830.49</v>
      </c>
      <c r="Q15" s="17">
        <v>3869.07</v>
      </c>
      <c r="R15" s="17">
        <v>3914.72</v>
      </c>
      <c r="S15" s="17">
        <v>3957.46</v>
      </c>
      <c r="T15" s="17">
        <v>3997.42</v>
      </c>
      <c r="U15" s="17">
        <v>4034.76</v>
      </c>
      <c r="V15" s="17">
        <v>4069.61</v>
      </c>
      <c r="W15" s="17">
        <v>4102.13</v>
      </c>
      <c r="X15" s="17">
        <v>4132.46</v>
      </c>
      <c r="Y15" s="17">
        <v>4160.7</v>
      </c>
      <c r="Z15" s="17">
        <v>4187.0200000000004</v>
      </c>
      <c r="AA15" s="17">
        <v>4211.5200000000004</v>
      </c>
      <c r="AB15" s="17">
        <v>4234.3100000000004</v>
      </c>
      <c r="AC15" s="17">
        <v>4255.5</v>
      </c>
      <c r="AD15" s="17">
        <v>4275.22</v>
      </c>
      <c r="AE15" s="17">
        <v>4293.53</v>
      </c>
      <c r="AF15" s="17">
        <v>4310.53</v>
      </c>
      <c r="AG15" s="17">
        <v>4326.33</v>
      </c>
      <c r="AH15" s="17">
        <v>4340.99</v>
      </c>
      <c r="AI15" s="17">
        <v>4354.6099999999997</v>
      </c>
      <c r="AJ15" s="17">
        <v>4367.24</v>
      </c>
      <c r="AK15" s="17">
        <v>4378.95</v>
      </c>
      <c r="AL15" s="17">
        <v>4378.95</v>
      </c>
      <c r="AM15" s="17">
        <v>4378.95</v>
      </c>
      <c r="AN15" s="17">
        <v>4378.95</v>
      </c>
      <c r="AO15" s="17">
        <v>4378.95</v>
      </c>
      <c r="AP15" s="17">
        <v>4378.95</v>
      </c>
      <c r="AQ15" s="17">
        <v>4378.95</v>
      </c>
      <c r="AR15" s="17">
        <v>4378.95</v>
      </c>
      <c r="AS15" s="17">
        <v>4378.95</v>
      </c>
      <c r="AT15" s="17">
        <v>4378.95</v>
      </c>
      <c r="AU15" s="17">
        <v>4378.95</v>
      </c>
      <c r="AV15" s="17">
        <v>4378.95</v>
      </c>
      <c r="AW15" s="17">
        <v>4378.95</v>
      </c>
      <c r="AX15" s="18">
        <v>10</v>
      </c>
      <c r="AY15" s="18"/>
    </row>
    <row r="16" spans="1:51" ht="15.75" x14ac:dyDescent="0.2">
      <c r="A16" s="16" t="s">
        <v>70</v>
      </c>
      <c r="B16" s="17">
        <v>2944.7</v>
      </c>
      <c r="C16" s="17">
        <v>3044.82</v>
      </c>
      <c r="D16" s="17">
        <v>3140.58</v>
      </c>
      <c r="E16" s="17">
        <v>3231.95</v>
      </c>
      <c r="F16" s="17">
        <v>3318.91</v>
      </c>
      <c r="G16" s="17">
        <v>3401.52</v>
      </c>
      <c r="H16" s="17">
        <v>3479.84</v>
      </c>
      <c r="I16" s="17">
        <v>3553.96</v>
      </c>
      <c r="J16" s="17">
        <v>3623.97</v>
      </c>
      <c r="K16" s="17">
        <v>3690.01</v>
      </c>
      <c r="L16" s="17">
        <v>3752.2</v>
      </c>
      <c r="M16" s="17">
        <v>3810.7</v>
      </c>
      <c r="N16" s="17">
        <v>3865.67</v>
      </c>
      <c r="O16" s="17">
        <v>3917.24</v>
      </c>
      <c r="P16" s="17">
        <v>3965.58</v>
      </c>
      <c r="Q16" s="17">
        <v>4010.85</v>
      </c>
      <c r="R16" s="17">
        <v>4053.2</v>
      </c>
      <c r="S16" s="17">
        <v>4092.78</v>
      </c>
      <c r="T16" s="17">
        <v>4129.75</v>
      </c>
      <c r="U16" s="17">
        <v>4164.26</v>
      </c>
      <c r="V16" s="17">
        <v>4196.46</v>
      </c>
      <c r="W16" s="17">
        <v>4226.46</v>
      </c>
      <c r="X16" s="17">
        <v>4254.42</v>
      </c>
      <c r="Y16" s="17">
        <v>4280.45</v>
      </c>
      <c r="Z16" s="17">
        <v>4304.67</v>
      </c>
      <c r="AA16" s="17">
        <v>4327.1899999999996</v>
      </c>
      <c r="AB16" s="17">
        <v>4348.1499999999996</v>
      </c>
      <c r="AC16" s="17">
        <v>4367.63</v>
      </c>
      <c r="AD16" s="17">
        <v>4385.72</v>
      </c>
      <c r="AE16" s="17">
        <v>4402.53</v>
      </c>
      <c r="AF16" s="17">
        <v>4418.13</v>
      </c>
      <c r="AG16" s="17">
        <v>4432.6099999999997</v>
      </c>
      <c r="AH16" s="17">
        <v>4446.0600000000004</v>
      </c>
      <c r="AI16" s="17">
        <v>4458.54</v>
      </c>
      <c r="AJ16" s="17">
        <v>4470.1099999999997</v>
      </c>
      <c r="AK16" s="17">
        <v>4480.84</v>
      </c>
      <c r="AL16" s="17">
        <v>4480.84</v>
      </c>
      <c r="AM16" s="17">
        <v>4480.84</v>
      </c>
      <c r="AN16" s="17">
        <v>4480.84</v>
      </c>
      <c r="AO16" s="17">
        <v>4480.84</v>
      </c>
      <c r="AP16" s="17">
        <v>4480.84</v>
      </c>
      <c r="AQ16" s="17">
        <v>4480.84</v>
      </c>
      <c r="AR16" s="17">
        <v>4480.84</v>
      </c>
      <c r="AS16" s="17">
        <v>4480.84</v>
      </c>
      <c r="AT16" s="17">
        <v>4480.84</v>
      </c>
      <c r="AU16" s="17">
        <v>4480.84</v>
      </c>
      <c r="AV16" s="17">
        <v>4480.84</v>
      </c>
      <c r="AW16" s="17">
        <v>4480.84</v>
      </c>
      <c r="AX16" s="18">
        <v>11</v>
      </c>
      <c r="AY16" s="18"/>
    </row>
    <row r="17" spans="1:51" ht="15.75" x14ac:dyDescent="0.2">
      <c r="A17" s="16">
        <v>14</v>
      </c>
      <c r="B17" s="17">
        <v>3184.94</v>
      </c>
      <c r="C17" s="17">
        <v>3299.6</v>
      </c>
      <c r="D17" s="17">
        <v>3409.48</v>
      </c>
      <c r="E17" s="17">
        <v>3514.5</v>
      </c>
      <c r="F17" s="17">
        <v>3614.64</v>
      </c>
      <c r="G17" s="17">
        <v>3709.9</v>
      </c>
      <c r="H17" s="17">
        <v>3800.34</v>
      </c>
      <c r="I17" s="17">
        <v>3886.04</v>
      </c>
      <c r="J17" s="17">
        <v>3967.1</v>
      </c>
      <c r="K17" s="17">
        <v>4043.64</v>
      </c>
      <c r="L17" s="17">
        <v>4115.82</v>
      </c>
      <c r="M17" s="17">
        <v>4183.7700000000004</v>
      </c>
      <c r="N17" s="17">
        <v>4247.6499999999996</v>
      </c>
      <c r="O17" s="17">
        <v>4307.6499999999996</v>
      </c>
      <c r="P17" s="17">
        <v>4363.93</v>
      </c>
      <c r="Q17" s="17">
        <v>4416.68</v>
      </c>
      <c r="R17" s="17">
        <v>4471.55</v>
      </c>
      <c r="S17" s="17">
        <v>4522.92</v>
      </c>
      <c r="T17" s="17">
        <v>4570.99</v>
      </c>
      <c r="U17" s="17">
        <v>4615.93</v>
      </c>
      <c r="V17" s="17">
        <v>4657.91</v>
      </c>
      <c r="W17" s="17">
        <v>4697.09</v>
      </c>
      <c r="X17" s="17">
        <v>4733.6499999999996</v>
      </c>
      <c r="Y17" s="17">
        <v>4767.7</v>
      </c>
      <c r="Z17" s="17">
        <v>4799.45</v>
      </c>
      <c r="AA17" s="17">
        <v>4829.01</v>
      </c>
      <c r="AB17" s="17">
        <v>4856.5200000000004</v>
      </c>
      <c r="AC17" s="17">
        <v>4882.1099999999997</v>
      </c>
      <c r="AD17" s="17">
        <v>4905.8999999999996</v>
      </c>
      <c r="AE17" s="17">
        <v>4928.01</v>
      </c>
      <c r="AF17" s="17">
        <v>4948.57</v>
      </c>
      <c r="AG17" s="17">
        <v>4967.66</v>
      </c>
      <c r="AH17" s="17">
        <v>4985.38</v>
      </c>
      <c r="AI17" s="17">
        <v>5001.84</v>
      </c>
      <c r="AJ17" s="17">
        <v>5017.1099999999997</v>
      </c>
      <c r="AK17" s="17">
        <v>5031.28</v>
      </c>
      <c r="AL17" s="17">
        <v>5031.28</v>
      </c>
      <c r="AM17" s="17">
        <v>5031.28</v>
      </c>
      <c r="AN17" s="17">
        <v>5031.28</v>
      </c>
      <c r="AO17" s="17">
        <v>5031.28</v>
      </c>
      <c r="AP17" s="17">
        <v>5031.28</v>
      </c>
      <c r="AQ17" s="17">
        <v>5031.28</v>
      </c>
      <c r="AR17" s="17">
        <v>5031.28</v>
      </c>
      <c r="AS17" s="17">
        <v>5031.28</v>
      </c>
      <c r="AT17" s="17">
        <v>5031.28</v>
      </c>
      <c r="AU17" s="17">
        <v>5031.28</v>
      </c>
      <c r="AV17" s="17">
        <v>5031.28</v>
      </c>
      <c r="AW17" s="17">
        <v>5031.28</v>
      </c>
      <c r="AX17" s="18">
        <v>12</v>
      </c>
      <c r="AY17" s="18"/>
    </row>
    <row r="18" spans="1:51" ht="15.75" x14ac:dyDescent="0.2">
      <c r="A18" s="16">
        <v>15</v>
      </c>
      <c r="B18" s="17">
        <v>3411.46</v>
      </c>
      <c r="C18" s="17">
        <v>3534.27</v>
      </c>
      <c r="D18" s="17">
        <v>3651.97</v>
      </c>
      <c r="E18" s="17">
        <v>3764.45</v>
      </c>
      <c r="F18" s="17">
        <v>3871.71</v>
      </c>
      <c r="G18" s="17">
        <v>3973.76</v>
      </c>
      <c r="H18" s="17">
        <v>4070.63</v>
      </c>
      <c r="I18" s="17">
        <v>4162.42</v>
      </c>
      <c r="J18" s="17">
        <v>4249.25</v>
      </c>
      <c r="K18" s="17">
        <v>4331.2299999999996</v>
      </c>
      <c r="L18" s="17">
        <v>4408.54</v>
      </c>
      <c r="M18" s="17">
        <v>4481.3100000000004</v>
      </c>
      <c r="N18" s="17">
        <v>4549.75</v>
      </c>
      <c r="O18" s="17">
        <v>4614.01</v>
      </c>
      <c r="P18" s="17">
        <v>4674.3</v>
      </c>
      <c r="Q18" s="17">
        <v>4730.79</v>
      </c>
      <c r="R18" s="17">
        <v>4789.5600000000004</v>
      </c>
      <c r="S18" s="17">
        <v>4844.6000000000004</v>
      </c>
      <c r="T18" s="17">
        <v>4896.09</v>
      </c>
      <c r="U18" s="17">
        <v>4944.22</v>
      </c>
      <c r="V18" s="17">
        <v>4989.18</v>
      </c>
      <c r="W18" s="17">
        <v>5031.1499999999996</v>
      </c>
      <c r="X18" s="17">
        <v>5070.3</v>
      </c>
      <c r="Y18" s="17">
        <v>5106.79</v>
      </c>
      <c r="Z18" s="17">
        <v>5140.79</v>
      </c>
      <c r="AA18" s="17">
        <v>5172.45</v>
      </c>
      <c r="AB18" s="17">
        <v>5201.91</v>
      </c>
      <c r="AC18" s="17">
        <v>5229.33</v>
      </c>
      <c r="AD18" s="17">
        <v>5254.82</v>
      </c>
      <c r="AE18" s="17">
        <v>5278.5</v>
      </c>
      <c r="AF18" s="17">
        <v>5300.52</v>
      </c>
      <c r="AG18" s="17">
        <v>5320.96</v>
      </c>
      <c r="AH18" s="17">
        <v>5339.95</v>
      </c>
      <c r="AI18" s="17">
        <v>5357.58</v>
      </c>
      <c r="AJ18" s="17">
        <v>5373.94</v>
      </c>
      <c r="AK18" s="17">
        <v>5389.11</v>
      </c>
      <c r="AL18" s="17">
        <v>5389.11</v>
      </c>
      <c r="AM18" s="17">
        <v>5389.11</v>
      </c>
      <c r="AN18" s="17">
        <v>5389.11</v>
      </c>
      <c r="AO18" s="17">
        <v>5389.11</v>
      </c>
      <c r="AP18" s="17">
        <v>5389.11</v>
      </c>
      <c r="AQ18" s="17">
        <v>5389.11</v>
      </c>
      <c r="AR18" s="17">
        <v>5389.11</v>
      </c>
      <c r="AS18" s="17">
        <v>5389.11</v>
      </c>
      <c r="AT18" s="17">
        <v>5389.11</v>
      </c>
      <c r="AU18" s="17">
        <v>5389.11</v>
      </c>
      <c r="AV18" s="17">
        <v>5389.11</v>
      </c>
      <c r="AW18" s="17">
        <v>5389.11</v>
      </c>
      <c r="AX18" s="18">
        <v>13</v>
      </c>
      <c r="AY18" s="18"/>
    </row>
    <row r="19" spans="1:51" ht="15.75" x14ac:dyDescent="0.2">
      <c r="A19" s="16">
        <v>16</v>
      </c>
      <c r="B19" s="17">
        <v>3720.34</v>
      </c>
      <c r="C19" s="17">
        <v>3858</v>
      </c>
      <c r="D19" s="17">
        <v>3990.04</v>
      </c>
      <c r="E19" s="17">
        <v>4116.3599999999997</v>
      </c>
      <c r="F19" s="17">
        <v>4236.8999999999996</v>
      </c>
      <c r="G19" s="17">
        <v>4351.66</v>
      </c>
      <c r="H19" s="17">
        <v>4460.7</v>
      </c>
      <c r="I19" s="17">
        <v>4564.08</v>
      </c>
      <c r="J19" s="17">
        <v>4661.93</v>
      </c>
      <c r="K19" s="17">
        <v>4754.38</v>
      </c>
      <c r="L19" s="17">
        <v>4841.59</v>
      </c>
      <c r="M19" s="17">
        <v>4923.74</v>
      </c>
      <c r="N19" s="17">
        <v>5001.0200000000004</v>
      </c>
      <c r="O19" s="17">
        <v>5073.62</v>
      </c>
      <c r="P19" s="17">
        <v>5141.75</v>
      </c>
      <c r="Q19" s="17">
        <v>5205.63</v>
      </c>
      <c r="R19" s="17">
        <v>5273.53</v>
      </c>
      <c r="S19" s="17">
        <v>5337.15</v>
      </c>
      <c r="T19" s="17">
        <v>5396.71</v>
      </c>
      <c r="U19" s="17">
        <v>5452.42</v>
      </c>
      <c r="V19" s="17">
        <v>5504.48</v>
      </c>
      <c r="W19" s="17">
        <v>5553.09</v>
      </c>
      <c r="X19" s="17">
        <v>5598.46</v>
      </c>
      <c r="Y19" s="17">
        <v>5640.78</v>
      </c>
      <c r="Z19" s="17">
        <v>5680.21</v>
      </c>
      <c r="AA19" s="17">
        <v>5716.94</v>
      </c>
      <c r="AB19" s="17">
        <v>5751.13</v>
      </c>
      <c r="AC19" s="17">
        <v>5782.95</v>
      </c>
      <c r="AD19" s="17">
        <v>5812.55</v>
      </c>
      <c r="AE19" s="17">
        <v>5840.06</v>
      </c>
      <c r="AF19" s="17">
        <v>5865.63</v>
      </c>
      <c r="AG19" s="17">
        <v>5889.39</v>
      </c>
      <c r="AH19" s="17">
        <v>5911.46</v>
      </c>
      <c r="AI19" s="17">
        <v>5931.95</v>
      </c>
      <c r="AJ19" s="17">
        <v>5950.96</v>
      </c>
      <c r="AK19" s="17">
        <v>5968.61</v>
      </c>
      <c r="AL19" s="17">
        <v>5968.61</v>
      </c>
      <c r="AM19" s="17">
        <v>5968.61</v>
      </c>
      <c r="AN19" s="17">
        <v>5968.61</v>
      </c>
      <c r="AO19" s="17">
        <v>5968.61</v>
      </c>
      <c r="AP19" s="17">
        <v>5968.61</v>
      </c>
      <c r="AQ19" s="17">
        <v>5968.61</v>
      </c>
      <c r="AR19" s="17">
        <v>5968.61</v>
      </c>
      <c r="AS19" s="17">
        <v>5968.61</v>
      </c>
      <c r="AT19" s="17">
        <v>5968.61</v>
      </c>
      <c r="AU19" s="17">
        <v>5968.61</v>
      </c>
      <c r="AV19" s="17">
        <v>5968.61</v>
      </c>
      <c r="AW19" s="17">
        <v>5968.61</v>
      </c>
      <c r="AX19" s="18">
        <v>14</v>
      </c>
      <c r="AY19" s="18"/>
    </row>
    <row r="20" spans="1:51" ht="15.75" x14ac:dyDescent="0.2">
      <c r="A20" s="16">
        <v>17</v>
      </c>
      <c r="B20" s="17">
        <v>4022.37</v>
      </c>
      <c r="C20" s="17">
        <v>4163.1499999999996</v>
      </c>
      <c r="D20" s="17">
        <v>4297.93</v>
      </c>
      <c r="E20" s="17">
        <v>4426.6400000000003</v>
      </c>
      <c r="F20" s="17">
        <v>4549.26</v>
      </c>
      <c r="G20" s="17">
        <v>4665.83</v>
      </c>
      <c r="H20" s="17">
        <v>4776.42</v>
      </c>
      <c r="I20" s="17">
        <v>4881.13</v>
      </c>
      <c r="J20" s="17">
        <v>4980.13</v>
      </c>
      <c r="K20" s="17">
        <v>5073.54</v>
      </c>
      <c r="L20" s="17">
        <v>5161.58</v>
      </c>
      <c r="M20" s="17">
        <v>5244.42</v>
      </c>
      <c r="N20" s="17">
        <v>5322.29</v>
      </c>
      <c r="O20" s="17">
        <v>5395.38</v>
      </c>
      <c r="P20" s="17">
        <v>5463.91</v>
      </c>
      <c r="Q20" s="17">
        <v>5528.12</v>
      </c>
      <c r="R20" s="17">
        <v>5586.48</v>
      </c>
      <c r="S20" s="17">
        <v>5641.04</v>
      </c>
      <c r="T20" s="17">
        <v>5692.01</v>
      </c>
      <c r="U20" s="17">
        <v>5739.58</v>
      </c>
      <c r="V20" s="17">
        <v>5783.94</v>
      </c>
      <c r="W20" s="17">
        <v>5825.3</v>
      </c>
      <c r="X20" s="17">
        <v>5863.83</v>
      </c>
      <c r="Y20" s="17">
        <v>5899.7</v>
      </c>
      <c r="Z20" s="17">
        <v>5933.08</v>
      </c>
      <c r="AA20" s="17">
        <v>5964.14</v>
      </c>
      <c r="AB20" s="17">
        <v>5993.02</v>
      </c>
      <c r="AC20" s="17">
        <v>6019.86</v>
      </c>
      <c r="AD20" s="17">
        <v>6044.8</v>
      </c>
      <c r="AE20" s="17">
        <v>6067.96</v>
      </c>
      <c r="AF20" s="17">
        <v>6089.48</v>
      </c>
      <c r="AG20" s="17">
        <v>6109.45</v>
      </c>
      <c r="AH20" s="17">
        <v>6127.97</v>
      </c>
      <c r="AI20" s="17">
        <v>6145.16</v>
      </c>
      <c r="AJ20" s="17">
        <v>6161.11</v>
      </c>
      <c r="AK20" s="17">
        <v>6175.91</v>
      </c>
      <c r="AL20" s="17">
        <v>6175.91</v>
      </c>
      <c r="AM20" s="17">
        <v>6175.91</v>
      </c>
      <c r="AN20" s="17">
        <v>6175.91</v>
      </c>
      <c r="AO20" s="17">
        <v>6175.91</v>
      </c>
      <c r="AP20" s="17">
        <v>6175.91</v>
      </c>
      <c r="AQ20" s="17">
        <v>6175.91</v>
      </c>
      <c r="AR20" s="17">
        <v>6175.91</v>
      </c>
      <c r="AS20" s="17">
        <v>6175.91</v>
      </c>
      <c r="AT20" s="17">
        <v>6175.91</v>
      </c>
      <c r="AU20" s="17">
        <v>6175.91</v>
      </c>
      <c r="AV20" s="17">
        <v>6175.91</v>
      </c>
      <c r="AW20" s="17">
        <v>6175.91</v>
      </c>
      <c r="AX20" s="18">
        <v>15</v>
      </c>
      <c r="AY20" s="18"/>
    </row>
    <row r="21" spans="1:51" ht="15.75" x14ac:dyDescent="0.2">
      <c r="A21" s="16">
        <v>18</v>
      </c>
      <c r="B21" s="17">
        <v>4420.4799999999996</v>
      </c>
      <c r="C21" s="17">
        <v>4575.2</v>
      </c>
      <c r="D21" s="17">
        <v>4723.32</v>
      </c>
      <c r="E21" s="17">
        <v>4864.7700000000004</v>
      </c>
      <c r="F21" s="17">
        <v>4999.53</v>
      </c>
      <c r="G21" s="17">
        <v>5127.6400000000003</v>
      </c>
      <c r="H21" s="17">
        <v>5249.17</v>
      </c>
      <c r="I21" s="17">
        <v>5364.25</v>
      </c>
      <c r="J21" s="17">
        <v>5473.03</v>
      </c>
      <c r="K21" s="17">
        <v>5575.71</v>
      </c>
      <c r="L21" s="17">
        <v>5672.45</v>
      </c>
      <c r="M21" s="17">
        <v>5763.49</v>
      </c>
      <c r="N21" s="17">
        <v>5849.07</v>
      </c>
      <c r="O21" s="17">
        <v>5929.39</v>
      </c>
      <c r="P21" s="17">
        <v>6004.71</v>
      </c>
      <c r="Q21" s="17">
        <v>6075.26</v>
      </c>
      <c r="R21" s="17">
        <v>6139.41</v>
      </c>
      <c r="S21" s="17">
        <v>6199.37</v>
      </c>
      <c r="T21" s="17">
        <v>6255.38</v>
      </c>
      <c r="U21" s="17">
        <v>6307.65</v>
      </c>
      <c r="V21" s="17">
        <v>6356.41</v>
      </c>
      <c r="W21" s="17">
        <v>6401.86</v>
      </c>
      <c r="X21" s="17">
        <v>6444.21</v>
      </c>
      <c r="Y21" s="17">
        <v>6483.63</v>
      </c>
      <c r="Z21" s="17">
        <v>6520.32</v>
      </c>
      <c r="AA21" s="17">
        <v>6554.45</v>
      </c>
      <c r="AB21" s="17">
        <v>6586.18</v>
      </c>
      <c r="AC21" s="17">
        <v>6615.68</v>
      </c>
      <c r="AD21" s="17">
        <v>6643.09</v>
      </c>
      <c r="AE21" s="17">
        <v>6668.55</v>
      </c>
      <c r="AF21" s="17">
        <v>6692.19</v>
      </c>
      <c r="AG21" s="17">
        <v>6714.13</v>
      </c>
      <c r="AH21" s="17">
        <v>6734.5</v>
      </c>
      <c r="AI21" s="17">
        <v>6753.39</v>
      </c>
      <c r="AJ21" s="17">
        <v>6770.91</v>
      </c>
      <c r="AK21" s="17">
        <v>6787.17</v>
      </c>
      <c r="AL21" s="17">
        <v>6787.17</v>
      </c>
      <c r="AM21" s="17">
        <v>6787.17</v>
      </c>
      <c r="AN21" s="17">
        <v>6787.17</v>
      </c>
      <c r="AO21" s="17">
        <v>6787.17</v>
      </c>
      <c r="AP21" s="17">
        <v>6787.17</v>
      </c>
      <c r="AQ21" s="17">
        <v>6787.17</v>
      </c>
      <c r="AR21" s="17">
        <v>6787.17</v>
      </c>
      <c r="AS21" s="17">
        <v>6787.17</v>
      </c>
      <c r="AT21" s="17">
        <v>6787.17</v>
      </c>
      <c r="AU21" s="17">
        <v>6787.17</v>
      </c>
      <c r="AV21" s="17">
        <v>6787.17</v>
      </c>
      <c r="AW21" s="17">
        <v>6787.17</v>
      </c>
      <c r="AX21" s="18">
        <v>16</v>
      </c>
      <c r="AY21" s="18"/>
    </row>
    <row r="22" spans="1:51" ht="15.75" x14ac:dyDescent="0.2">
      <c r="A22" s="16">
        <v>19</v>
      </c>
      <c r="B22" s="17">
        <v>4818.6000000000004</v>
      </c>
      <c r="C22" s="17">
        <v>4987.26</v>
      </c>
      <c r="D22" s="17">
        <v>5148.71</v>
      </c>
      <c r="E22" s="17">
        <v>5302.91</v>
      </c>
      <c r="F22" s="17">
        <v>5449.8</v>
      </c>
      <c r="G22" s="17">
        <v>5589.44</v>
      </c>
      <c r="H22" s="17">
        <v>5721.91</v>
      </c>
      <c r="I22" s="17">
        <v>5847.36</v>
      </c>
      <c r="J22" s="17">
        <v>5965.94</v>
      </c>
      <c r="K22" s="17">
        <v>6077.86</v>
      </c>
      <c r="L22" s="17">
        <v>6183.32</v>
      </c>
      <c r="M22" s="17">
        <v>6282.57</v>
      </c>
      <c r="N22" s="17">
        <v>6375.85</v>
      </c>
      <c r="O22" s="17">
        <v>6463.41</v>
      </c>
      <c r="P22" s="17">
        <v>6545.51</v>
      </c>
      <c r="Q22" s="17">
        <v>6622.42</v>
      </c>
      <c r="R22" s="17">
        <v>6692.35</v>
      </c>
      <c r="S22" s="17">
        <v>6757.71</v>
      </c>
      <c r="T22" s="17">
        <v>6818.76</v>
      </c>
      <c r="U22" s="17">
        <v>6875.73</v>
      </c>
      <c r="V22" s="17">
        <v>6928.88</v>
      </c>
      <c r="W22" s="17">
        <v>6978.42</v>
      </c>
      <c r="X22" s="17">
        <v>7024.59</v>
      </c>
      <c r="Y22" s="17">
        <v>7067.55</v>
      </c>
      <c r="Z22" s="17">
        <v>7107.55</v>
      </c>
      <c r="AA22" s="17">
        <v>7144.75</v>
      </c>
      <c r="AB22" s="17">
        <v>7179.35</v>
      </c>
      <c r="AC22" s="17">
        <v>7211.51</v>
      </c>
      <c r="AD22" s="17">
        <v>7241.38</v>
      </c>
      <c r="AE22" s="17">
        <v>7269.13</v>
      </c>
      <c r="AF22" s="17">
        <v>7294.9</v>
      </c>
      <c r="AG22" s="17">
        <v>7318.82</v>
      </c>
      <c r="AH22" s="17">
        <v>7341.01</v>
      </c>
      <c r="AI22" s="17">
        <v>7361.61</v>
      </c>
      <c r="AJ22" s="17">
        <v>7380.72</v>
      </c>
      <c r="AK22" s="17">
        <v>7398.44</v>
      </c>
      <c r="AL22" s="17">
        <v>7398.44</v>
      </c>
      <c r="AM22" s="17">
        <v>7398.44</v>
      </c>
      <c r="AN22" s="17">
        <v>7398.44</v>
      </c>
      <c r="AO22" s="17">
        <v>7398.44</v>
      </c>
      <c r="AP22" s="17">
        <v>7398.44</v>
      </c>
      <c r="AQ22" s="17">
        <v>7398.44</v>
      </c>
      <c r="AR22" s="17">
        <v>7398.44</v>
      </c>
      <c r="AS22" s="17">
        <v>7398.44</v>
      </c>
      <c r="AT22" s="17">
        <v>7398.44</v>
      </c>
      <c r="AU22" s="17">
        <v>7398.44</v>
      </c>
      <c r="AV22" s="17">
        <v>7398.44</v>
      </c>
      <c r="AW22" s="17">
        <v>7398.44</v>
      </c>
      <c r="AX22" s="18">
        <v>17</v>
      </c>
      <c r="AY22" s="18"/>
    </row>
    <row r="23" spans="1:51" ht="15.75" x14ac:dyDescent="0.2">
      <c r="A23" s="16">
        <v>20</v>
      </c>
      <c r="B23" s="17">
        <v>5216.72</v>
      </c>
      <c r="C23" s="17">
        <v>5399.3</v>
      </c>
      <c r="D23" s="17">
        <v>5574.11</v>
      </c>
      <c r="E23" s="17">
        <v>5741.04</v>
      </c>
      <c r="F23" s="17">
        <v>5900.07</v>
      </c>
      <c r="G23" s="17">
        <v>6051.25</v>
      </c>
      <c r="H23" s="17">
        <v>6194.67</v>
      </c>
      <c r="I23" s="17">
        <v>6330.47</v>
      </c>
      <c r="J23" s="17">
        <v>6458.86</v>
      </c>
      <c r="K23" s="17">
        <v>6580.02</v>
      </c>
      <c r="L23" s="17">
        <v>6694.2</v>
      </c>
      <c r="M23" s="17">
        <v>6801.64</v>
      </c>
      <c r="N23" s="17">
        <v>6902.62</v>
      </c>
      <c r="O23" s="17">
        <v>6997.41</v>
      </c>
      <c r="P23" s="17">
        <v>7086.3</v>
      </c>
      <c r="Q23" s="17">
        <v>7169.57</v>
      </c>
      <c r="R23" s="17">
        <v>7245.27</v>
      </c>
      <c r="S23" s="17">
        <v>7316.04</v>
      </c>
      <c r="T23" s="17">
        <v>7382.13</v>
      </c>
      <c r="U23" s="17">
        <v>7443.81</v>
      </c>
      <c r="V23" s="17">
        <v>7501.36</v>
      </c>
      <c r="W23" s="17">
        <v>7555</v>
      </c>
      <c r="X23" s="17">
        <v>7604.96</v>
      </c>
      <c r="Y23" s="17">
        <v>7651.48</v>
      </c>
      <c r="Z23" s="17">
        <v>7694.79</v>
      </c>
      <c r="AA23" s="17">
        <v>7735.07</v>
      </c>
      <c r="AB23" s="17">
        <v>7772.51</v>
      </c>
      <c r="AC23" s="17">
        <v>7807.33</v>
      </c>
      <c r="AD23" s="17">
        <v>7839.67</v>
      </c>
      <c r="AE23" s="17">
        <v>7869.72</v>
      </c>
      <c r="AF23" s="17">
        <v>7897.61</v>
      </c>
      <c r="AG23" s="17">
        <v>7923.51</v>
      </c>
      <c r="AH23" s="17">
        <v>7947.54</v>
      </c>
      <c r="AI23" s="17">
        <v>7969.83</v>
      </c>
      <c r="AJ23" s="17">
        <v>7990.52</v>
      </c>
      <c r="AK23" s="17">
        <v>8009.71</v>
      </c>
      <c r="AL23" s="17">
        <v>8009.71</v>
      </c>
      <c r="AM23" s="17">
        <v>8009.71</v>
      </c>
      <c r="AN23" s="17">
        <v>8009.71</v>
      </c>
      <c r="AO23" s="17">
        <v>8009.71</v>
      </c>
      <c r="AP23" s="17">
        <v>8009.71</v>
      </c>
      <c r="AQ23" s="17">
        <v>8009.71</v>
      </c>
      <c r="AR23" s="17">
        <v>8009.71</v>
      </c>
      <c r="AS23" s="17">
        <v>8009.71</v>
      </c>
      <c r="AT23" s="17">
        <v>8009.71</v>
      </c>
      <c r="AU23" s="17">
        <v>8009.71</v>
      </c>
      <c r="AV23" s="17">
        <v>8009.71</v>
      </c>
      <c r="AW23" s="17">
        <v>8009.71</v>
      </c>
      <c r="AX23" s="18">
        <v>18</v>
      </c>
      <c r="AY23" s="18"/>
    </row>
    <row r="25" spans="1:51" x14ac:dyDescent="0.2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51" x14ac:dyDescent="0.2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51" x14ac:dyDescent="0.2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51" x14ac:dyDescent="0.2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51" x14ac:dyDescent="0.2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51" x14ac:dyDescent="0.2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pans="1:51" x14ac:dyDescent="0.2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</row>
    <row r="32" spans="1:51" x14ac:dyDescent="0.2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2:49" x14ac:dyDescent="0.2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2:49" x14ac:dyDescent="0.2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2:49" x14ac:dyDescent="0.2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2:49" x14ac:dyDescent="0.2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2:49" x14ac:dyDescent="0.2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</row>
    <row r="38" spans="2:49" x14ac:dyDescent="0.2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</row>
    <row r="39" spans="2:49" x14ac:dyDescent="0.2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2:49" x14ac:dyDescent="0.2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2:49" x14ac:dyDescent="0.2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2:49" x14ac:dyDescent="0.2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</row>
    <row r="43" spans="2:49" x14ac:dyDescent="0.2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17</vt:i4>
      </vt:variant>
    </vt:vector>
  </HeadingPairs>
  <TitlesOfParts>
    <vt:vector size="28" baseType="lpstr">
      <vt:lpstr>Paramètres</vt:lpstr>
      <vt:lpstr>Barèmes - Base</vt:lpstr>
      <vt:lpstr>Foyer</vt:lpstr>
      <vt:lpstr>Résidence</vt:lpstr>
      <vt:lpstr>Supplément</vt:lpstr>
      <vt:lpstr>Complément</vt:lpstr>
      <vt:lpstr>TPP-QPP</vt:lpstr>
      <vt:lpstr>Match code-catégorie</vt:lpstr>
      <vt:lpstr>Barèmes-cible</vt:lpstr>
      <vt:lpstr>Calculator IFIC barema</vt:lpstr>
      <vt:lpstr>Ander barema</vt:lpstr>
      <vt:lpstr>baract</vt:lpstr>
      <vt:lpstr>barèmesactuels</vt:lpstr>
      <vt:lpstr>barèmescible</vt:lpstr>
      <vt:lpstr>barsect</vt:lpstr>
      <vt:lpstr>code</vt:lpstr>
      <vt:lpstr>Complement</vt:lpstr>
      <vt:lpstr>CP1_</vt:lpstr>
      <vt:lpstr>CP2_</vt:lpstr>
      <vt:lpstr>Fonctionsdifreg</vt:lpstr>
      <vt:lpstr>Foyer</vt:lpstr>
      <vt:lpstr>niveauformation</vt:lpstr>
      <vt:lpstr>ouinon</vt:lpstr>
      <vt:lpstr>Residence</vt:lpstr>
      <vt:lpstr>secteur</vt:lpstr>
      <vt:lpstr>Supplement</vt:lpstr>
      <vt:lpstr>Table2</vt:lpstr>
      <vt:lpstr>TPPQPP</vt:lpstr>
    </vt:vector>
  </TitlesOfParts>
  <Company>AFOSOC VESOFO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IFIC</dc:creator>
  <cp:lastModifiedBy>Pia Van Robaeys</cp:lastModifiedBy>
  <dcterms:created xsi:type="dcterms:W3CDTF">2018-03-06T17:12:27Z</dcterms:created>
  <dcterms:modified xsi:type="dcterms:W3CDTF">2024-01-23T13:51:26Z</dcterms:modified>
</cp:coreProperties>
</file>