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5 Form_Vorm\12 Opstap_Tremplin\02_SFPZ_FSHP\01 Communicatie_Correspondance_Doc\2023-2024\Fiche_individuelle_individuele_steekkaarten\"/>
    </mc:Choice>
  </mc:AlternateContent>
  <xr:revisionPtr revIDLastSave="0" documentId="13_ncr:1_{243D298E-BF3C-4691-8842-135AA9E1F204}" xr6:coauthVersionLast="47" xr6:coauthVersionMax="47" xr10:uidLastSave="{00000000-0000-0000-0000-000000000000}"/>
  <bookViews>
    <workbookView xWindow="-28920" yWindow="-120" windowWidth="29040" windowHeight="15720" xr2:uid="{029FE748-C582-47CB-BDD5-CB107CACAD80}"/>
  </bookViews>
  <sheets>
    <sheet name="individuele steekkaart" sheetId="1" r:id="rId1"/>
    <sheet name="calculation" sheetId="3" state="hidden" r:id="rId2"/>
    <sheet name="data validation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L13" i="3" l="1"/>
  <c r="E13" i="3" s="1"/>
  <c r="L14" i="3"/>
  <c r="E14" i="3" s="1"/>
  <c r="L15" i="3"/>
  <c r="E15" i="3" s="1"/>
  <c r="L16" i="3"/>
  <c r="E16" i="3" s="1"/>
  <c r="L12" i="3"/>
  <c r="E12" i="3" s="1"/>
  <c r="K17" i="3"/>
  <c r="K18" i="3"/>
  <c r="K19" i="3"/>
  <c r="K13" i="3"/>
  <c r="K14" i="3"/>
  <c r="K15" i="3"/>
  <c r="K16" i="3"/>
  <c r="K12" i="3"/>
  <c r="B5" i="3" l="1"/>
  <c r="B1" i="3"/>
  <c r="B8" i="3"/>
  <c r="B9" i="3"/>
  <c r="B10" i="3"/>
  <c r="B11" i="3"/>
  <c r="B12" i="3"/>
  <c r="C12" i="3" s="1"/>
  <c r="D12" i="3" s="1"/>
  <c r="B13" i="3"/>
  <c r="C13" i="3" s="1"/>
  <c r="D13" i="3" s="1"/>
  <c r="B14" i="3"/>
  <c r="C14" i="3" s="1"/>
  <c r="D14" i="3" s="1"/>
  <c r="B15" i="3"/>
  <c r="C15" i="3" s="1"/>
  <c r="D15" i="3" s="1"/>
  <c r="B16" i="3"/>
  <c r="C16" i="3" s="1"/>
  <c r="D16" i="3" s="1"/>
  <c r="B7" i="3"/>
  <c r="D21" i="3" l="1"/>
  <c r="D20" i="3"/>
  <c r="K11" i="3"/>
  <c r="L11" i="3"/>
  <c r="E11" i="3" s="1"/>
  <c r="K10" i="3"/>
  <c r="L10" i="3"/>
  <c r="E10" i="3" s="1"/>
  <c r="K7" i="3"/>
  <c r="L9" i="3"/>
  <c r="E9" i="3" s="1"/>
  <c r="K9" i="3"/>
  <c r="L8" i="3"/>
  <c r="E8" i="3" s="1"/>
  <c r="L7" i="3"/>
  <c r="K8" i="3"/>
  <c r="C8" i="3"/>
  <c r="D8" i="3" s="1"/>
  <c r="C11" i="3"/>
  <c r="D11" i="3" s="1"/>
  <c r="C7" i="3"/>
  <c r="D7" i="3" s="1"/>
  <c r="C10" i="3"/>
  <c r="D10" i="3" s="1"/>
  <c r="C9" i="3"/>
  <c r="D9" i="3" s="1"/>
  <c r="F14" i="3"/>
  <c r="I14" i="3" s="1"/>
  <c r="F15" i="3"/>
  <c r="I15" i="3" s="1"/>
  <c r="F16" i="3"/>
  <c r="I16" i="3" s="1"/>
  <c r="F12" i="3"/>
  <c r="I12" i="3" s="1"/>
  <c r="F13" i="3"/>
  <c r="I13" i="3" s="1"/>
  <c r="G20" i="3" l="1"/>
  <c r="G13" i="3"/>
  <c r="H13" i="3" s="1"/>
  <c r="G15" i="3"/>
  <c r="H15" i="3" s="1"/>
  <c r="L21" i="3"/>
  <c r="H32" i="1" s="1"/>
  <c r="F11" i="3"/>
  <c r="I11" i="3" s="1"/>
  <c r="F10" i="3"/>
  <c r="I10" i="3" s="1"/>
  <c r="F9" i="3"/>
  <c r="I9" i="3" s="1"/>
  <c r="K21" i="3"/>
  <c r="G32" i="1" s="1"/>
  <c r="F16" i="1" s="1"/>
  <c r="F8" i="3"/>
  <c r="I8" i="3" s="1"/>
  <c r="E7" i="3"/>
  <c r="F7" i="3" s="1"/>
  <c r="I7" i="3" s="1"/>
  <c r="G14" i="3"/>
  <c r="H14" i="3" s="1"/>
  <c r="G12" i="3"/>
  <c r="H12" i="3" s="1"/>
  <c r="G16" i="3"/>
  <c r="H16" i="3" s="1"/>
  <c r="I18" i="3" l="1"/>
  <c r="G8" i="3"/>
  <c r="H8" i="3" s="1"/>
  <c r="G10" i="3"/>
  <c r="H10" i="3" s="1"/>
  <c r="G9" i="3"/>
  <c r="H9" i="3" s="1"/>
  <c r="G11" i="3"/>
  <c r="H11" i="3" s="1"/>
  <c r="G7" i="3"/>
  <c r="H7" i="3" l="1"/>
  <c r="G18" i="3"/>
  <c r="G21" i="3"/>
  <c r="D16" i="1" l="1"/>
  <c r="E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Leen VINCX</author>
    <author>Cato Coremans</author>
  </authors>
  <commentList>
    <comment ref="G9" authorId="0" shapeId="0" xr:uid="{9821EAD0-0165-4620-B076-0C47B93E505A}">
      <text>
        <r>
          <rPr>
            <b/>
            <sz val="9"/>
            <color indexed="81"/>
            <rFont val="Tahoma"/>
            <family val="2"/>
          </rPr>
          <t>LET OP Stopzetting contract:</t>
        </r>
        <r>
          <rPr>
            <sz val="9"/>
            <color indexed="81"/>
            <rFont val="Tahoma"/>
            <family val="2"/>
          </rPr>
          <t xml:space="preserve">
Voor de 15e van de maand
zet de jobtime op 0 vanaf de lopende maand
Na de 15e van de maand:
zet de jobtime op 0 vanaf de volgende maand
</t>
        </r>
      </text>
    </comment>
    <comment ref="G10" authorId="0" shapeId="0" xr:uid="{10A280ED-EA97-4F65-A973-013127FAF850}">
      <text>
        <r>
          <rPr>
            <b/>
            <sz val="9"/>
            <color indexed="81"/>
            <rFont val="Tahoma"/>
            <family val="2"/>
          </rPr>
          <t>LET OP Stopzetting studies:</t>
        </r>
        <r>
          <rPr>
            <sz val="9"/>
            <color indexed="81"/>
            <rFont val="Tahoma"/>
            <family val="2"/>
          </rPr>
          <t xml:space="preserve">
Voor de 15e van de maand
zet de jobtime op 0 vanaf de lopende maand
Na de 15e van de maand:
zet de jobtime op 0 vanaf de volgende maand
</t>
        </r>
      </text>
    </comment>
    <comment ref="D12" authorId="0" shapeId="0" xr:uid="{E3A1FE8F-20BD-469E-89C5-E510A29EF1ED}">
      <text>
        <r>
          <rPr>
            <b/>
            <sz val="9"/>
            <color indexed="81"/>
            <rFont val="Tahoma"/>
            <family val="2"/>
          </rPr>
          <t xml:space="preserve">LET OP
</t>
        </r>
        <r>
          <rPr>
            <sz val="9"/>
            <color indexed="81"/>
            <rFont val="Tahoma"/>
            <family val="2"/>
          </rPr>
          <t xml:space="preserve">Het aantal niet opgenomen VOV of BEV wordt bij de eindafrekening van het schooljaar in mindering gebracht op het aantal uren bijkomend vormingsverlof.
</t>
        </r>
      </text>
    </comment>
    <comment ref="D16" authorId="0" shapeId="0" xr:uid="{26FE6C47-5812-48A6-A1AA-887A297E2A58}">
      <text>
        <r>
          <rPr>
            <b/>
            <sz val="9"/>
            <color indexed="81"/>
            <rFont val="Tahoma"/>
            <family val="2"/>
          </rPr>
          <t>LET OP:</t>
        </r>
        <r>
          <rPr>
            <sz val="9"/>
            <color indexed="81"/>
            <rFont val="Tahoma"/>
            <family val="2"/>
          </rPr>
          <t xml:space="preserve">
Het exacte aantal bijkomende vormingsuren wordt steeds door het Fonds toegekend en bevestigd via een afrekening.
</t>
        </r>
        <r>
          <rPr>
            <b/>
            <sz val="9"/>
            <color indexed="81"/>
            <rFont val="Tahoma"/>
            <family val="2"/>
          </rPr>
          <t>BELANGRIJKE INFORMATIE:</t>
        </r>
        <r>
          <rPr>
            <sz val="9"/>
            <color indexed="81"/>
            <rFont val="Tahoma"/>
            <family val="2"/>
          </rPr>
          <t xml:space="preserve">
Het aantal uren bijkomend vormingsverlof op deze steekkaart wordt berekend op basis van volledige en correct ingevulde informatie op deze steekkaart.
</t>
        </r>
      </text>
    </comment>
    <comment ref="D18" authorId="1" shapeId="0" xr:uid="{7A499D7B-805F-4AEF-BE1B-4A07AA262635}">
      <text>
        <r>
          <rPr>
            <b/>
            <sz val="9"/>
            <color indexed="81"/>
            <rFont val="Tahoma"/>
            <family val="2"/>
          </rPr>
          <t>LET OP</t>
        </r>
        <r>
          <rPr>
            <sz val="9"/>
            <color indexed="81"/>
            <rFont val="Tahoma"/>
            <family val="2"/>
          </rPr>
          <t xml:space="preserve">
- Tijdskrediet aftrekken van jobtime
- Alle velden invullen voor een volledige berekening!
</t>
        </r>
      </text>
    </comment>
    <comment ref="H18" authorId="1" shapeId="0" xr:uid="{5BC7AF6E-DC92-462C-9C97-69623FB3EFFB}">
      <text>
        <r>
          <rPr>
            <sz val="9"/>
            <color indexed="81"/>
            <rFont val="Tahoma"/>
            <family val="2"/>
          </rPr>
          <t xml:space="preserve">Door langdurige ziekte, zwangerschap of werkverwijdering
</t>
        </r>
      </text>
    </comment>
  </commentList>
</comments>
</file>

<file path=xl/sharedStrings.xml><?xml version="1.0" encoding="utf-8"?>
<sst xmlns="http://schemas.openxmlformats.org/spreadsheetml/2006/main" count="106" uniqueCount="78">
  <si>
    <t>start opleiding</t>
  </si>
  <si>
    <t>september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</si>
  <si>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</si>
  <si>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</si>
  <si>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</si>
  <si>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</si>
  <si>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</si>
  <si>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</si>
  <si>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</si>
  <si>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</si>
  <si>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</si>
  <si>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berekend gemiddeld aantal uren per maand</t>
  </si>
  <si>
    <t>start februari</t>
  </si>
  <si>
    <t>aantal uren afwezigheden per maand (weergegeven in uren uit overzicht)</t>
  </si>
  <si>
    <t>effectief gewerkte uren per maand</t>
  </si>
  <si>
    <t>effectief gewerkte uren per week</t>
  </si>
  <si>
    <t>berekende nieuwe jobtime in % per week</t>
  </si>
  <si>
    <t>berekende nieuwe jobtime in % per maand</t>
  </si>
  <si>
    <t>TOTAAL</t>
  </si>
  <si>
    <t>average jobtime</t>
  </si>
  <si>
    <t>ja</t>
  </si>
  <si>
    <t>nee</t>
  </si>
  <si>
    <t>Bachelor</t>
  </si>
  <si>
    <t>Brugopleiding</t>
  </si>
  <si>
    <t>module 1</t>
  </si>
  <si>
    <t>module 2</t>
  </si>
  <si>
    <t>module 3</t>
  </si>
  <si>
    <t>module 4</t>
  </si>
  <si>
    <t>module 5</t>
  </si>
  <si>
    <t>welke module dubbelt de student</t>
  </si>
  <si>
    <t>geen</t>
  </si>
  <si>
    <t>Graduaat verpleegkunde</t>
  </si>
  <si>
    <t>module 1 &amp; 2</t>
  </si>
  <si>
    <t>module 2 &amp; 3</t>
  </si>
  <si>
    <t>module 3 &amp; 4</t>
  </si>
  <si>
    <t>welke module volgt de student</t>
  </si>
  <si>
    <t>HBO5</t>
  </si>
  <si>
    <t>extra uren op basis van jobtime</t>
  </si>
  <si>
    <t>welke module volgt de student?=uren</t>
  </si>
  <si>
    <t>aantal uren VOV / BEV toegekend</t>
  </si>
  <si>
    <t>aantal uren VOV / BEV opgenomen</t>
  </si>
  <si>
    <t>2022-2023</t>
  </si>
  <si>
    <t>jobtime</t>
  </si>
  <si>
    <t>bedrag tegoed v.h. Fonds op basis van opgenomen uren bijkomend vormingsverlof</t>
  </si>
  <si>
    <t>start februari (vormingsverlof opgenomen)</t>
  </si>
  <si>
    <t>aantal uren niet op de payroll (door ziekte*, zwangerschap of werkverwijdering)</t>
  </si>
  <si>
    <t>start opleiding september</t>
  </si>
  <si>
    <t>start opleiding februari</t>
  </si>
  <si>
    <t>module 5 - start feb.</t>
  </si>
  <si>
    <t>module 5 -  start sept.</t>
  </si>
  <si>
    <t>2023-2024</t>
  </si>
  <si>
    <t>GOZO - 1 module</t>
  </si>
  <si>
    <t>GOZO - 2 modules</t>
  </si>
  <si>
    <t>juli</t>
  </si>
  <si>
    <t>augustus</t>
  </si>
  <si>
    <t>1ste semester</t>
  </si>
  <si>
    <t>2de semester</t>
  </si>
  <si>
    <t>1ste &amp; 2de semester</t>
  </si>
  <si>
    <t>NAAM ZIEKENHUIS</t>
  </si>
  <si>
    <t>N° INSTELLING</t>
  </si>
  <si>
    <t>START OPLEIDING</t>
  </si>
  <si>
    <t>OPLEIDING</t>
  </si>
  <si>
    <t>Gedurende welke periode volgt de werknemer de opleiding?</t>
  </si>
  <si>
    <t>DATUM UITDIENSTTREDING</t>
  </si>
  <si>
    <t>DATUM STOPZETTING STUDIES</t>
  </si>
  <si>
    <r>
      <t xml:space="preserve">SALDO </t>
    </r>
    <r>
      <rPr>
        <b/>
        <u/>
        <sz val="11"/>
        <color theme="0"/>
        <rFont val="Calibri"/>
        <family val="2"/>
        <scheme val="minor"/>
      </rPr>
      <t>UREN</t>
    </r>
    <r>
      <rPr>
        <b/>
        <sz val="11"/>
        <color theme="0"/>
        <rFont val="Calibri"/>
        <family val="2"/>
        <scheme val="minor"/>
      </rPr>
      <t xml:space="preserve"> BIJKOMEND VORMINGSVERLOF</t>
    </r>
  </si>
  <si>
    <r>
      <t xml:space="preserve">JOBTIME                                  </t>
    </r>
    <r>
      <rPr>
        <b/>
        <sz val="10"/>
        <color theme="0"/>
        <rFont val="Calibri"/>
        <family val="2"/>
        <scheme val="minor"/>
      </rPr>
      <t xml:space="preserve">  u/week (max. 38u)</t>
    </r>
  </si>
  <si>
    <r>
      <t xml:space="preserve">OPGENOMEN </t>
    </r>
    <r>
      <rPr>
        <b/>
        <u/>
        <sz val="11"/>
        <color theme="0"/>
        <rFont val="Calibri"/>
        <family val="2"/>
        <scheme val="minor"/>
      </rPr>
      <t>UREN</t>
    </r>
    <r>
      <rPr>
        <b/>
        <sz val="11"/>
        <color theme="0"/>
        <rFont val="Calibri"/>
        <family val="2"/>
        <scheme val="minor"/>
      </rPr>
      <t xml:space="preserve"> BIJKOMEND VORMINGSVERLOF</t>
    </r>
  </si>
  <si>
    <r>
      <t xml:space="preserve">AANTAL </t>
    </r>
    <r>
      <rPr>
        <b/>
        <u/>
        <sz val="11"/>
        <color theme="0"/>
        <rFont val="Calibri"/>
        <family val="2"/>
        <scheme val="minor"/>
      </rPr>
      <t xml:space="preserve">UREN </t>
    </r>
    <r>
      <rPr>
        <b/>
        <sz val="11"/>
        <color theme="0"/>
        <rFont val="Calibri"/>
        <family val="2"/>
        <scheme val="minor"/>
      </rPr>
      <t xml:space="preserve">ONBETAALD AFWEZIG    </t>
    </r>
  </si>
  <si>
    <r>
      <rPr>
        <b/>
        <sz val="18"/>
        <color rgb="FF309CAE"/>
        <rFont val="Calibri"/>
        <family val="2"/>
        <scheme val="minor"/>
      </rPr>
      <t>OPSTAP NAAR VERPLEEGKUNDE | Digitale Individuele Steekkaart</t>
    </r>
    <r>
      <rPr>
        <b/>
        <sz val="16"/>
        <color rgb="FF309CAE"/>
        <rFont val="Calibri"/>
        <family val="2"/>
        <scheme val="minor"/>
      </rPr>
      <t xml:space="preserve"> </t>
    </r>
    <r>
      <rPr>
        <b/>
        <sz val="9"/>
        <color rgb="FF309CAE"/>
        <rFont val="Calibri"/>
        <family val="2"/>
        <scheme val="minor"/>
      </rPr>
      <t>in te vullen door de werkgever</t>
    </r>
  </si>
  <si>
    <t>selecteer SCHOOLJAAR</t>
  </si>
  <si>
    <t>Hierbij verklaart de werkgever dat alle gegevens op deze steekkaart correct zijn ingevuld en dat hij voldoet aan alle door hem ondertekende verbintenissen, opgelijst op het inschrijvingsformulier deel 1.</t>
  </si>
  <si>
    <t>Bij vragen, aarzel niet het Fonds te contacteren</t>
  </si>
  <si>
    <t xml:space="preserve">Indien laatste jaar, diploma behaald? </t>
  </si>
  <si>
    <t xml:space="preserve">Laatste jaar? </t>
  </si>
  <si>
    <r>
      <t xml:space="preserve">BEREKENING </t>
    </r>
    <r>
      <rPr>
        <b/>
        <u/>
        <sz val="11"/>
        <color theme="0"/>
        <rFont val="Calibri"/>
        <family val="2"/>
        <scheme val="minor"/>
      </rPr>
      <t xml:space="preserve">UREN </t>
    </r>
    <r>
      <rPr>
        <b/>
        <sz val="11"/>
        <color theme="0"/>
        <rFont val="Calibri"/>
        <family val="2"/>
        <scheme val="minor"/>
      </rPr>
      <t>BIJKOMEND VORMINGSVERLOF</t>
    </r>
  </si>
  <si>
    <t>SFPZ</t>
  </si>
  <si>
    <t>NAAM WERKNEMER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</si>
</sst>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0_ ;[Red]\-0\ 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name val="Arial"/>
      <family val="2"/>
    </font>
    <font>
      <sz val="10"/>
      <name val="Trebuchet MS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rgb="FFFF0000"/>
      <name val="Trebuchet MS"/>
      <family val="2"/>
    </font>
    <font>
      <b/>
      <sz val="11"/>
      <color theme="0"/>
      <name val="Calibri"/>
      <family val="2"/>
      <scheme val="minor"/>
    </font>
    <font>
      <b/>
      <sz val="16"/>
      <color rgb="FF309CAE"/>
      <name val="Calibri"/>
      <family val="2"/>
      <scheme val="minor"/>
    </font>
    <font>
      <b/>
      <sz val="18"/>
      <color rgb="FF309CAE"/>
      <name val="Calibri"/>
      <family val="2"/>
      <scheme val="minor"/>
    </font>
    <font>
      <b/>
      <sz val="9"/>
      <color rgb="FF309CAE"/>
      <name val="Calibri"/>
      <family val="2"/>
      <scheme val="minor"/>
    </font>
    <font>
      <b/>
      <strike/>
      <sz val="9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0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trike/>
      <sz val="16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09CAE"/>
        <bgColor indexed="64"/>
      </patternFill>
    </fill>
    <fill>
      <patternFill patternType="solid">
        <fgColor rgb="FF4ABBCE"/>
        <bgColor indexed="64"/>
      </patternFill>
    </fill>
  </fills>
  <borders count="22">
    <border>
      <left/>
      <right/>
      <top/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</borders>
  <cellStyleXfs count="3">
    <xf numFmtId="0" fontId="0" fillId="0" borderId="0"/>
    <xf numFmtId="0" fontId="4" fillId="0" borderId="0"/>
    <xf numFmtId="0" fontId="30" fillId="0" borderId="0" applyNumberFormat="0" applyFill="0" applyBorder="0" applyAlignment="0" applyProtection="0"/>
  </cellStyleXfs>
  <cellXfs count="107">
    <xf numFmtId="0" fontId="0" fillId="0" borderId="0" xfId="0"/>
    <xf numFmtId="49" fontId="1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1" fontId="0" fillId="0" borderId="0" xfId="0" applyNumberFormat="1"/>
    <xf numFmtId="0" fontId="8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4" fillId="0" borderId="0" xfId="0" applyFont="1"/>
    <xf numFmtId="0" fontId="12" fillId="2" borderId="6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9" fillId="0" borderId="0" xfId="0" applyFont="1"/>
    <xf numFmtId="0" fontId="16" fillId="0" borderId="0" xfId="0" applyFon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20" fillId="4" borderId="0" xfId="1" applyFont="1" applyFill="1" applyAlignment="1">
      <alignment vertical="center" wrapText="1"/>
    </xf>
    <xf numFmtId="0" fontId="0" fillId="4" borderId="0" xfId="0" applyFill="1"/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right" vertical="top" wrapText="1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top" wrapText="1"/>
    </xf>
    <xf numFmtId="0" fontId="10" fillId="3" borderId="2" xfId="0" applyFont="1" applyFill="1" applyBorder="1" applyAlignment="1">
      <alignment horizontal="left"/>
    </xf>
    <xf numFmtId="1" fontId="7" fillId="2" borderId="20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165" fontId="7" fillId="2" borderId="2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21" fillId="5" borderId="2" xfId="0" applyFont="1" applyFill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 vertical="top" wrapText="1"/>
    </xf>
    <xf numFmtId="0" fontId="34" fillId="0" borderId="0" xfId="0" applyFont="1" applyAlignment="1">
      <alignment horizontal="right" vertical="center"/>
    </xf>
    <xf numFmtId="0" fontId="33" fillId="0" borderId="0" xfId="0" applyFont="1" applyAlignment="1">
      <alignment horizontal="right"/>
    </xf>
    <xf numFmtId="0" fontId="31" fillId="2" borderId="4" xfId="0" applyFont="1" applyFill="1" applyBorder="1" applyAlignment="1" applyProtection="1">
      <alignment horizontal="center" vertical="center"/>
      <protection locked="0"/>
    </xf>
    <xf numFmtId="0" fontId="31" fillId="2" borderId="7" xfId="0" applyFont="1" applyFill="1" applyBorder="1" applyAlignment="1" applyProtection="1">
      <alignment horizontal="left"/>
      <protection locked="0"/>
    </xf>
    <xf numFmtId="0" fontId="31" fillId="2" borderId="7" xfId="0" applyFont="1" applyFill="1" applyBorder="1" applyAlignment="1" applyProtection="1">
      <alignment horizontal="center"/>
      <protection locked="0"/>
    </xf>
    <xf numFmtId="0" fontId="31" fillId="2" borderId="0" xfId="0" applyFont="1" applyFill="1" applyAlignment="1" applyProtection="1">
      <alignment horizontal="left"/>
      <protection locked="0"/>
    </xf>
    <xf numFmtId="0" fontId="33" fillId="2" borderId="0" xfId="0" applyFont="1" applyFill="1" applyAlignment="1" applyProtection="1">
      <alignment horizontal="center" vertical="center"/>
      <protection locked="0"/>
    </xf>
    <xf numFmtId="0" fontId="21" fillId="5" borderId="21" xfId="0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25" fillId="0" borderId="19" xfId="0" applyFont="1" applyBorder="1" applyAlignment="1">
      <alignment horizontal="center" vertical="center" wrapText="1"/>
    </xf>
    <xf numFmtId="164" fontId="36" fillId="0" borderId="2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right"/>
    </xf>
    <xf numFmtId="0" fontId="38" fillId="0" borderId="7" xfId="0" applyFont="1" applyBorder="1" applyAlignment="1">
      <alignment horizontal="center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31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2" fillId="0" borderId="0" xfId="2" applyFont="1" applyBorder="1" applyAlignment="1">
      <alignment horizontal="left" vertical="center"/>
    </xf>
    <xf numFmtId="0" fontId="22" fillId="0" borderId="0" xfId="0" applyFont="1" applyAlignment="1">
      <alignment horizontal="right"/>
    </xf>
    <xf numFmtId="0" fontId="15" fillId="2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>
      <alignment horizontal="left"/>
    </xf>
    <xf numFmtId="0" fontId="15" fillId="2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1" fillId="2" borderId="0" xfId="0" applyFont="1" applyFill="1" applyAlignment="1" applyProtection="1">
      <alignment horizontal="left" vertical="center"/>
      <protection locked="0"/>
    </xf>
    <xf numFmtId="0" fontId="31" fillId="2" borderId="0" xfId="0" applyFont="1" applyFill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31" fillId="2" borderId="15" xfId="0" applyFont="1" applyFill="1" applyBorder="1" applyAlignment="1" applyProtection="1">
      <alignment horizontal="left"/>
      <protection locked="0"/>
    </xf>
    <xf numFmtId="0" fontId="31" fillId="2" borderId="0" xfId="0" applyFont="1" applyFill="1" applyAlignment="1" applyProtection="1">
      <alignment horizontal="left"/>
      <protection locked="0"/>
    </xf>
    <xf numFmtId="0" fontId="31" fillId="0" borderId="0" xfId="0" applyFont="1" applyProtection="1">
      <protection locked="0"/>
    </xf>
    <xf numFmtId="0" fontId="31" fillId="0" borderId="16" xfId="0" applyFont="1" applyBorder="1" applyProtection="1">
      <protection locked="0"/>
    </xf>
  </cellXfs>
  <cellStyles count="3">
    <cellStyle name="Lien hypertexte" xfId="2" builtinId="8"/>
    <cellStyle name="Normal" xfId="0" builtinId="0"/>
    <cellStyle name="Normal 2" xfId="1" xr:uid="{4F70F8DE-331B-46DD-941F-C39E821143E1}"/>
  </cellStyles>
  <dxfs count="2"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colors>
    <mruColors>
      <color rgb="FF309CAE"/>
      <color rgb="FF009999"/>
      <color rgb="FFFFFF66"/>
      <color rgb="FFA40C8E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1295400</xdr:colOff>
          <xdr:row>26</xdr:row>
          <xdr:rowOff>60960</xdr:rowOff>
        </xdr:from>
        <xdr:to>
          <xdr:col>10</xdr:col>
          <xdr:colOff>1600200</xdr:colOff>
          <xdr:row>27</xdr:row>
          <xdr:rowOff>106680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95249</xdr:colOff>
      <xdr:row>14</xdr:row>
      <xdr:rowOff>0</xdr:rowOff>
    </xdr:from>
    <xdr:to>
      <xdr:col>7</xdr:col>
      <xdr:colOff>1190624</xdr:colOff>
      <xdr:row>16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10374" y="2609850"/>
          <a:ext cx="2371725" cy="1152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900"/>
        </a:p>
      </xdr:txBody>
    </xdr:sp>
    <xdr:clientData/>
  </xdr:twoCellAnchor>
  <xdr:oneCellAnchor>
    <xdr:from>
      <xdr:col>12</xdr:col>
      <xdr:colOff>0</xdr:colOff>
      <xdr:row>16</xdr:row>
      <xdr:rowOff>76200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91602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105831</xdr:colOff>
      <xdr:row>1</xdr:row>
      <xdr:rowOff>63500</xdr:rowOff>
    </xdr:from>
    <xdr:to>
      <xdr:col>1</xdr:col>
      <xdr:colOff>389385</xdr:colOff>
      <xdr:row>6</xdr:row>
      <xdr:rowOff>176953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31" y="306917"/>
          <a:ext cx="848281" cy="888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orming-sfpz@fe-bi.org?subject=Opstap%20VPK%20|%20Digitale%20Individuele%20Steekkaart" TargetMode="External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1486D-DBFA-4280-A7ED-ACA952262330}">
  <dimension ref="A1:W40"/>
  <sheetViews>
    <sheetView showGridLines="0" tabSelected="1" zoomScaleNormal="100" workbookViewId="0">
      <selection activeCell="D19" sqref="D19"/>
    </sheetView>
  </sheetViews>
  <sheetFormatPr baseColWidth="10" defaultColWidth="9.109375" defaultRowHeight="12" x14ac:dyDescent="0.25"/>
  <cols>
    <col min="1" max="1" width="8.44140625" style="16" customWidth="1"/>
    <col min="2" max="2" width="26" style="16" customWidth="1"/>
    <col min="3" max="3" width="1.6640625" style="17" customWidth="1"/>
    <col min="4" max="5" width="22.6640625" style="21" customWidth="1"/>
    <col min="6" max="6" width="28.5546875" style="21" bestFit="1" customWidth="1"/>
    <col min="7" max="7" width="19.109375" style="21" customWidth="1"/>
    <col min="8" max="8" width="28.109375" style="21" customWidth="1"/>
    <col min="9" max="9" width="2" style="21" customWidth="1"/>
    <col min="10" max="10" width="23" style="21" customWidth="1"/>
    <col min="11" max="11" width="27.44140625" style="21" customWidth="1"/>
    <col min="12" max="12" width="1.109375" style="37" customWidth="1"/>
    <col min="13" max="13" width="25.88671875" style="16" customWidth="1"/>
    <col min="14" max="15" width="7.6640625" style="16" customWidth="1"/>
    <col min="16" max="16384" width="9.109375" style="16"/>
  </cols>
  <sheetData>
    <row r="1" spans="1:13" s="28" customFormat="1" ht="18.75" customHeight="1" x14ac:dyDescent="0.45">
      <c r="A1" s="92" t="s">
        <v>69</v>
      </c>
      <c r="B1" s="92"/>
      <c r="C1" s="92"/>
      <c r="D1" s="92"/>
      <c r="E1" s="92"/>
      <c r="F1" s="92"/>
      <c r="G1" s="92"/>
      <c r="H1" s="63" t="s">
        <v>70</v>
      </c>
      <c r="I1" s="18"/>
      <c r="J1" s="93"/>
      <c r="K1" s="93"/>
      <c r="L1" s="36"/>
      <c r="M1" s="50"/>
    </row>
    <row r="2" spans="1:13" ht="6" customHeight="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M2" s="38"/>
    </row>
    <row r="3" spans="1:13" ht="15.9" customHeight="1" x14ac:dyDescent="0.3">
      <c r="A3" s="17"/>
      <c r="B3" s="63" t="s">
        <v>58</v>
      </c>
      <c r="D3" s="103" t="s">
        <v>76</v>
      </c>
      <c r="E3" s="104"/>
      <c r="F3" s="105"/>
      <c r="G3" s="106"/>
      <c r="H3" s="63" t="s">
        <v>61</v>
      </c>
      <c r="I3" s="18"/>
      <c r="J3" s="95" t="s">
        <v>36</v>
      </c>
      <c r="K3" s="95"/>
      <c r="M3" s="38"/>
    </row>
    <row r="4" spans="1:13" ht="9.75" customHeight="1" x14ac:dyDescent="0.25">
      <c r="A4" s="17"/>
      <c r="B4" s="63"/>
      <c r="D4" s="17"/>
      <c r="E4" s="17"/>
      <c r="F4" s="17"/>
      <c r="G4" s="17"/>
      <c r="H4" s="19"/>
      <c r="I4" s="19"/>
      <c r="J4" s="17"/>
      <c r="K4" s="17"/>
      <c r="M4" s="38"/>
    </row>
    <row r="5" spans="1:13" ht="15.9" customHeight="1" x14ac:dyDescent="0.3">
      <c r="A5" s="17"/>
      <c r="B5" s="63" t="s">
        <v>59</v>
      </c>
      <c r="D5" s="73"/>
      <c r="E5" s="17"/>
      <c r="F5" s="17"/>
      <c r="G5" s="17"/>
      <c r="H5" s="19"/>
      <c r="I5" s="19"/>
      <c r="J5" s="17"/>
      <c r="K5" s="17"/>
      <c r="M5" s="38"/>
    </row>
    <row r="6" spans="1:13" ht="14.25" customHeight="1" x14ac:dyDescent="0.3">
      <c r="A6" s="17"/>
      <c r="B6" s="33"/>
      <c r="D6" s="17"/>
      <c r="E6" s="17"/>
      <c r="F6" s="17"/>
      <c r="G6" s="17"/>
      <c r="H6" s="19"/>
      <c r="I6" s="19"/>
      <c r="J6" s="102" t="s">
        <v>62</v>
      </c>
      <c r="K6" s="102"/>
      <c r="M6" s="38"/>
    </row>
    <row r="7" spans="1:13" ht="15.9" customHeight="1" x14ac:dyDescent="0.25">
      <c r="A7" s="17"/>
      <c r="B7" s="63" t="s">
        <v>77</v>
      </c>
      <c r="D7" s="97"/>
      <c r="E7" s="97"/>
      <c r="F7" s="97"/>
      <c r="G7" s="97"/>
      <c r="H7" s="100"/>
      <c r="I7" s="47"/>
      <c r="J7" s="98"/>
      <c r="K7" s="99"/>
      <c r="M7" s="38"/>
    </row>
    <row r="8" spans="1:13" ht="15.9" customHeight="1" thickBot="1" x14ac:dyDescent="0.3">
      <c r="A8" s="17"/>
      <c r="B8" s="64"/>
      <c r="D8" s="17"/>
      <c r="E8" s="17"/>
      <c r="F8" s="17"/>
      <c r="G8" s="17"/>
      <c r="H8" s="101"/>
      <c r="I8" s="19"/>
      <c r="J8" s="17"/>
      <c r="K8" s="17"/>
      <c r="M8" s="38"/>
    </row>
    <row r="9" spans="1:13" ht="15.9" customHeight="1" thickBot="1" x14ac:dyDescent="0.35">
      <c r="A9" s="17"/>
      <c r="B9" s="63" t="s">
        <v>60</v>
      </c>
      <c r="D9" s="74"/>
      <c r="E9" s="17"/>
      <c r="F9" s="62" t="s">
        <v>63</v>
      </c>
      <c r="G9" s="71"/>
      <c r="H9" s="16"/>
      <c r="I9" s="16"/>
      <c r="J9" s="69" t="s">
        <v>74</v>
      </c>
      <c r="K9" s="70"/>
      <c r="M9" s="38"/>
    </row>
    <row r="10" spans="1:13" ht="16.5" customHeight="1" thickBot="1" x14ac:dyDescent="0.35">
      <c r="A10" s="17"/>
      <c r="B10" s="65"/>
      <c r="D10" s="2"/>
      <c r="F10" s="62" t="s">
        <v>64</v>
      </c>
      <c r="G10" s="72"/>
      <c r="H10" s="16"/>
      <c r="I10" s="16"/>
      <c r="J10" s="68" t="s">
        <v>73</v>
      </c>
      <c r="K10" s="70"/>
      <c r="M10" s="38"/>
    </row>
    <row r="11" spans="1:13" ht="15.9" customHeight="1" thickBot="1" x14ac:dyDescent="0.35">
      <c r="B11" s="20" t="s">
        <v>39</v>
      </c>
      <c r="D11" s="72"/>
      <c r="E11" s="22"/>
      <c r="F11" s="2"/>
      <c r="H11" s="18"/>
      <c r="I11" s="18"/>
      <c r="J11" s="96"/>
      <c r="K11" s="96"/>
      <c r="M11" s="38"/>
    </row>
    <row r="12" spans="1:13" ht="15.9" customHeight="1" thickBot="1" x14ac:dyDescent="0.35">
      <c r="B12" s="80" t="s">
        <v>40</v>
      </c>
      <c r="D12" s="72"/>
      <c r="H12" s="16"/>
      <c r="I12" s="16"/>
      <c r="J12" s="16"/>
      <c r="M12" s="38"/>
    </row>
    <row r="13" spans="1:13" ht="15.9" customHeight="1" thickBot="1" x14ac:dyDescent="0.35">
      <c r="B13" s="77"/>
      <c r="D13" s="81">
        <f>D11-D12</f>
        <v>0</v>
      </c>
      <c r="H13" s="16"/>
      <c r="I13" s="16"/>
      <c r="J13" s="16"/>
      <c r="M13" s="38"/>
    </row>
    <row r="14" spans="1:13" ht="7.5" customHeight="1" x14ac:dyDescent="0.25">
      <c r="B14" s="20"/>
      <c r="D14" s="42"/>
      <c r="H14" s="16"/>
      <c r="I14" s="16"/>
      <c r="J14" s="16"/>
      <c r="M14" s="38"/>
    </row>
    <row r="15" spans="1:13" ht="50.25" customHeight="1" x14ac:dyDescent="0.25">
      <c r="D15" s="67" t="s">
        <v>75</v>
      </c>
      <c r="E15" s="67" t="s">
        <v>65</v>
      </c>
      <c r="F15" s="78" t="s">
        <v>43</v>
      </c>
      <c r="H15" s="23"/>
      <c r="I15" s="23"/>
      <c r="J15" s="61"/>
      <c r="K15" s="15"/>
      <c r="M15" s="38"/>
    </row>
    <row r="16" spans="1:13" ht="48.75" customHeight="1" thickBot="1" x14ac:dyDescent="0.3">
      <c r="B16" s="43"/>
      <c r="D16" s="52">
        <f>calculation!G21</f>
        <v>0</v>
      </c>
      <c r="E16" s="60">
        <f>D16-G32-D13</f>
        <v>0</v>
      </c>
      <c r="F16" s="79">
        <f>IF(G32*24.27&lt;=240*24.27,G32*24.27,240*24.27)</f>
        <v>0</v>
      </c>
      <c r="J16" s="16"/>
      <c r="K16" s="16"/>
      <c r="M16" s="38"/>
    </row>
    <row r="17" spans="2:23" ht="12" customHeight="1" thickBot="1" x14ac:dyDescent="0.3">
      <c r="D17" s="3"/>
      <c r="E17" s="3"/>
      <c r="G17" s="2"/>
      <c r="J17" s="16"/>
      <c r="K17" s="16"/>
      <c r="M17" s="38"/>
    </row>
    <row r="18" spans="2:23" ht="57.75" customHeight="1" thickTop="1" thickBot="1" x14ac:dyDescent="0.3">
      <c r="D18" s="66" t="s">
        <v>66</v>
      </c>
      <c r="E18" s="24"/>
      <c r="F18" s="25"/>
      <c r="G18" s="75" t="s">
        <v>67</v>
      </c>
      <c r="H18" s="76" t="s">
        <v>68</v>
      </c>
      <c r="I18" s="43"/>
      <c r="J18" s="16"/>
    </row>
    <row r="19" spans="2:23" ht="13.5" customHeight="1" thickTop="1" thickBot="1" x14ac:dyDescent="0.3">
      <c r="B19" s="30" t="s">
        <v>1</v>
      </c>
      <c r="D19" s="32"/>
      <c r="E19" s="26"/>
      <c r="F19" s="29" t="s">
        <v>1</v>
      </c>
      <c r="G19" s="31"/>
      <c r="H19" s="31"/>
      <c r="I19" s="48"/>
      <c r="J19" s="16"/>
    </row>
    <row r="20" spans="2:23" ht="13.5" customHeight="1" thickTop="1" thickBot="1" x14ac:dyDescent="0.3">
      <c r="B20" s="30" t="s">
        <v>2</v>
      </c>
      <c r="D20" s="32"/>
      <c r="E20" s="26"/>
      <c r="F20" s="29" t="s">
        <v>2</v>
      </c>
      <c r="G20" s="31"/>
      <c r="H20" s="31"/>
      <c r="I20" s="48"/>
      <c r="J20" s="16"/>
    </row>
    <row r="21" spans="2:23" ht="13.5" customHeight="1" thickTop="1" thickBot="1" x14ac:dyDescent="0.3">
      <c r="B21" s="30" t="s">
        <v>3</v>
      </c>
      <c r="D21" s="32"/>
      <c r="E21" s="26"/>
      <c r="F21" s="29" t="s">
        <v>3</v>
      </c>
      <c r="G21" s="31"/>
      <c r="H21" s="31"/>
      <c r="I21" s="48"/>
      <c r="J21" s="16"/>
    </row>
    <row r="22" spans="2:23" ht="13.5" customHeight="1" thickTop="1" thickBot="1" x14ac:dyDescent="0.3">
      <c r="B22" s="30" t="s">
        <v>4</v>
      </c>
      <c r="D22" s="32"/>
      <c r="E22" s="26"/>
      <c r="F22" s="29" t="s">
        <v>4</v>
      </c>
      <c r="G22" s="31"/>
      <c r="H22" s="31"/>
      <c r="I22" s="48"/>
      <c r="J22" s="16"/>
    </row>
    <row r="23" spans="2:23" ht="13.5" customHeight="1" thickTop="1" thickBot="1" x14ac:dyDescent="0.3">
      <c r="B23" s="30" t="s">
        <v>5</v>
      </c>
      <c r="D23" s="32"/>
      <c r="E23" s="26"/>
      <c r="F23" s="29" t="s">
        <v>5</v>
      </c>
      <c r="G23" s="31"/>
      <c r="H23" s="31"/>
      <c r="I23" s="48"/>
      <c r="J23" s="16"/>
    </row>
    <row r="24" spans="2:23" ht="13.5" customHeight="1" thickTop="1" thickBot="1" x14ac:dyDescent="0.3">
      <c r="B24" s="30" t="s">
        <v>6</v>
      </c>
      <c r="D24" s="32"/>
      <c r="E24" s="26"/>
      <c r="F24" s="29" t="s">
        <v>6</v>
      </c>
      <c r="G24" s="31"/>
      <c r="H24" s="31"/>
      <c r="I24" s="48"/>
      <c r="J24" s="85" t="s">
        <v>71</v>
      </c>
      <c r="K24" s="86"/>
    </row>
    <row r="25" spans="2:23" ht="13.5" customHeight="1" thickTop="1" thickBot="1" x14ac:dyDescent="0.4">
      <c r="B25" s="30" t="s">
        <v>7</v>
      </c>
      <c r="D25" s="32"/>
      <c r="E25" s="26"/>
      <c r="F25" s="29" t="s">
        <v>7</v>
      </c>
      <c r="G25" s="31"/>
      <c r="H25" s="31"/>
      <c r="I25" s="48"/>
      <c r="J25" s="87"/>
      <c r="K25" s="88"/>
      <c r="N25" s="84"/>
      <c r="O25" s="84"/>
      <c r="P25" s="84"/>
      <c r="Q25" s="84"/>
      <c r="R25" s="84"/>
      <c r="S25" s="84"/>
      <c r="T25" s="84"/>
      <c r="U25" s="84"/>
      <c r="V25" s="84"/>
      <c r="W25" s="84"/>
    </row>
    <row r="26" spans="2:23" ht="13.5" customHeight="1" thickTop="1" thickBot="1" x14ac:dyDescent="0.3">
      <c r="B26" s="30" t="s">
        <v>8</v>
      </c>
      <c r="D26" s="32"/>
      <c r="E26" s="26"/>
      <c r="F26" s="29" t="s">
        <v>8</v>
      </c>
      <c r="G26" s="31"/>
      <c r="H26" s="31"/>
      <c r="I26" s="48"/>
      <c r="J26" s="87"/>
      <c r="K26" s="88"/>
    </row>
    <row r="27" spans="2:23" ht="13.5" customHeight="1" thickTop="1" thickBot="1" x14ac:dyDescent="0.3">
      <c r="B27" s="30" t="s">
        <v>9</v>
      </c>
      <c r="D27" s="32"/>
      <c r="E27" s="26"/>
      <c r="F27" s="29" t="s">
        <v>9</v>
      </c>
      <c r="G27" s="31"/>
      <c r="H27" s="31"/>
      <c r="I27" s="48"/>
      <c r="J27" s="87"/>
      <c r="K27" s="88"/>
    </row>
    <row r="28" spans="2:23" ht="13.5" customHeight="1" thickTop="1" thickBot="1" x14ac:dyDescent="0.3">
      <c r="B28" s="30" t="s">
        <v>10</v>
      </c>
      <c r="D28" s="32"/>
      <c r="E28" s="26"/>
      <c r="F28" s="29" t="s">
        <v>10</v>
      </c>
      <c r="G28" s="31"/>
      <c r="H28" s="31"/>
      <c r="I28" s="49"/>
      <c r="J28" s="89"/>
      <c r="K28" s="90"/>
    </row>
    <row r="29" spans="2:23" ht="13.5" customHeight="1" thickTop="1" thickBot="1" x14ac:dyDescent="0.3">
      <c r="F29" s="29" t="s">
        <v>53</v>
      </c>
      <c r="G29" s="31"/>
      <c r="H29" s="35"/>
      <c r="I29" s="45"/>
      <c r="J29" s="16"/>
    </row>
    <row r="30" spans="2:23" ht="13.5" customHeight="1" thickTop="1" thickBot="1" x14ac:dyDescent="0.3">
      <c r="B30" s="82"/>
      <c r="C30" s="83"/>
      <c r="D30" s="83"/>
      <c r="F30" s="29" t="s">
        <v>54</v>
      </c>
      <c r="G30" s="31"/>
      <c r="H30" s="35"/>
      <c r="I30" s="45"/>
      <c r="J30" s="91" t="s">
        <v>72</v>
      </c>
      <c r="K30" s="91"/>
      <c r="L30" s="91"/>
      <c r="M30" s="91"/>
      <c r="N30" s="91"/>
    </row>
    <row r="31" spans="2:23" ht="13.5" customHeight="1" thickTop="1" thickBot="1" x14ac:dyDescent="0.3">
      <c r="B31" s="83"/>
      <c r="C31" s="83"/>
      <c r="D31" s="83"/>
      <c r="F31" s="29" t="s">
        <v>1</v>
      </c>
      <c r="G31" s="31"/>
      <c r="H31" s="35"/>
      <c r="I31" s="46"/>
      <c r="J31" s="16"/>
    </row>
    <row r="32" spans="2:23" ht="13.2" thickTop="1" thickBot="1" x14ac:dyDescent="0.3">
      <c r="B32" s="83"/>
      <c r="C32" s="83"/>
      <c r="D32" s="83"/>
      <c r="F32" s="51" t="s">
        <v>18</v>
      </c>
      <c r="G32" s="34">
        <f>calculation!K21</f>
        <v>0</v>
      </c>
      <c r="H32" s="34">
        <f>calculation!L21</f>
        <v>0</v>
      </c>
      <c r="I32" s="44"/>
      <c r="J32" s="44"/>
      <c r="K32" s="44"/>
    </row>
    <row r="33" spans="1:7" ht="12.6" thickTop="1" x14ac:dyDescent="0.25">
      <c r="B33" s="83"/>
      <c r="C33" s="83"/>
      <c r="D33" s="83"/>
    </row>
    <row r="36" spans="1:7" x14ac:dyDescent="0.25">
      <c r="A36" s="15"/>
      <c r="B36" s="15"/>
    </row>
    <row r="37" spans="1:7" ht="12" customHeight="1" x14ac:dyDescent="0.25">
      <c r="A37" s="15"/>
      <c r="B37" s="15"/>
    </row>
    <row r="38" spans="1:7" ht="12" customHeight="1" x14ac:dyDescent="0.25">
      <c r="A38" s="15"/>
      <c r="B38" s="15"/>
    </row>
    <row r="39" spans="1:7" ht="12" customHeight="1" thickBot="1" x14ac:dyDescent="0.3">
      <c r="A39" s="15"/>
      <c r="G39" s="27"/>
    </row>
    <row r="40" spans="1:7" ht="12" customHeight="1" thickTop="1" x14ac:dyDescent="0.25"/>
  </sheetData>
  <sheetProtection algorithmName="SHA-512" hashValue="doDejHgWPQL2Mgz0oSPG4FQ1r8bt1C0sHhgUDTRCYHg7Q7mnKjeHm7jpZnBGHPLAK2S3PTacrcOloOQGZnE/Lw==" saltValue="9wjj4Vqm5Y6Z8FDndHvJFA==" spinCount="100000" sheet="1" selectLockedCells="1"/>
  <mergeCells count="14">
    <mergeCell ref="B30:D33"/>
    <mergeCell ref="N25:W25"/>
    <mergeCell ref="J24:K28"/>
    <mergeCell ref="J30:N30"/>
    <mergeCell ref="A1:G1"/>
    <mergeCell ref="J1:K1"/>
    <mergeCell ref="A2:K2"/>
    <mergeCell ref="J3:K3"/>
    <mergeCell ref="J11:K11"/>
    <mergeCell ref="D7:G7"/>
    <mergeCell ref="J7:K7"/>
    <mergeCell ref="H7:H8"/>
    <mergeCell ref="J6:K6"/>
    <mergeCell ref="D3:G3"/>
  </mergeCells>
  <conditionalFormatting sqref="D19:D23">
    <cfRule type="expression" dxfId="1" priority="2">
      <formula>$D$9="februari"</formula>
    </cfRule>
  </conditionalFormatting>
  <conditionalFormatting sqref="G19:H23">
    <cfRule type="expression" dxfId="0" priority="1">
      <formula>$D$9="februari"</formula>
    </cfRule>
  </conditionalFormatting>
  <hyperlinks>
    <hyperlink ref="J30:N30" r:id="rId1" display="Bij vragen, aarzel niet het Fonds te contacteren via vorming-sfpz@fe-bi.org " xr:uid="{953DAD76-7BD9-45FE-A252-1DC42C51CEA6}"/>
  </hyperlinks>
  <pageMargins left="0.7" right="0.7" top="0.75" bottom="0.75" header="0.3" footer="0.3"/>
  <pageSetup paperSize="9" fitToWidth="0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10</xdr:col>
                    <xdr:colOff>1295400</xdr:colOff>
                    <xdr:row>26</xdr:row>
                    <xdr:rowOff>60960</xdr:rowOff>
                  </from>
                  <to>
                    <xdr:col>10</xdr:col>
                    <xdr:colOff>1600200</xdr:colOff>
                    <xdr:row>27</xdr:row>
                    <xdr:rowOff>106680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C816727-E3E7-4D2F-8E45-0D51DF26E623}">
          <x14:formula1>
            <xm:f>'data validation'!$A$4:$A$5</xm:f>
          </x14:formula1>
          <xm:sqref>K9:K10</xm:sqref>
        </x14:dataValidation>
        <x14:dataValidation type="list" allowBlank="1" showInputMessage="1" showErrorMessage="1" xr:uid="{B6AB8C24-F225-4BE9-8C81-A9E15E96092D}">
          <x14:formula1>
            <xm:f>'data validation'!$A$1:$A$2</xm:f>
          </x14:formula1>
          <xm:sqref>E11 D9</xm:sqref>
        </x14:dataValidation>
        <x14:dataValidation type="list" allowBlank="1" showInputMessage="1" showErrorMessage="1" xr:uid="{76CF6606-2730-44C2-8D1E-BAD8DDBAE005}">
          <x14:formula1>
            <xm:f>'data validation'!$A$30:$A$31</xm:f>
          </x14:formula1>
          <xm:sqref>J1:K1</xm:sqref>
        </x14:dataValidation>
        <x14:dataValidation type="list" allowBlank="1" showInputMessage="1" showErrorMessage="1" xr:uid="{2ACB8C82-1D8B-47F1-895C-0A9CE502A1F8}">
          <x14:formula1>
            <xm:f>'data validation'!$D$18:$D$20</xm:f>
          </x14:formula1>
          <xm:sqref>J7:K7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B4510-8EC1-4562-A9F8-769F8014A7A9}">
  <dimension ref="A1:L38"/>
  <sheetViews>
    <sheetView workbookViewId="0">
      <selection activeCell="G21" sqref="G21"/>
    </sheetView>
  </sheetViews>
  <sheetFormatPr baseColWidth="10" defaultColWidth="8.88671875" defaultRowHeight="14.4" x14ac:dyDescent="0.3"/>
  <cols>
    <col min="1" max="1" width="26" customWidth="1"/>
    <col min="2" max="2" width="23" customWidth="1"/>
    <col min="3" max="3" width="25.33203125" customWidth="1"/>
    <col min="4" max="4" width="31.6640625" customWidth="1"/>
    <col min="5" max="5" width="23.33203125" customWidth="1"/>
    <col min="6" max="6" width="46" customWidth="1"/>
    <col min="7" max="7" width="20.6640625" customWidth="1"/>
    <col min="8" max="8" width="15.44140625" customWidth="1"/>
    <col min="9" max="9" width="31.88671875" customWidth="1"/>
    <col min="11" max="11" width="19.109375" customWidth="1"/>
    <col min="12" max="12" width="17.44140625" customWidth="1"/>
  </cols>
  <sheetData>
    <row r="1" spans="1:12" x14ac:dyDescent="0.3">
      <c r="A1" t="s">
        <v>0</v>
      </c>
      <c r="B1">
        <f>'individuele steekkaart'!D9</f>
        <v>0</v>
      </c>
    </row>
    <row r="3" spans="1:12" ht="39.75" customHeight="1" x14ac:dyDescent="0.3">
      <c r="A3" s="10" t="s">
        <v>29</v>
      </c>
      <c r="B3" s="12"/>
    </row>
    <row r="4" spans="1:12" ht="39.75" customHeight="1" x14ac:dyDescent="0.3">
      <c r="A4" s="10"/>
      <c r="B4" s="12"/>
    </row>
    <row r="5" spans="1:12" ht="39.75" customHeight="1" x14ac:dyDescent="0.3">
      <c r="A5" s="10" t="s">
        <v>35</v>
      </c>
      <c r="B5" s="12">
        <f>'individuele steekkaart'!J7</f>
        <v>0</v>
      </c>
    </row>
    <row r="6" spans="1:12" ht="69.75" customHeight="1" x14ac:dyDescent="0.3">
      <c r="B6" s="39" t="s">
        <v>42</v>
      </c>
      <c r="C6" s="6" t="s">
        <v>12</v>
      </c>
      <c r="D6" s="4" t="s">
        <v>11</v>
      </c>
      <c r="E6" s="40" t="s">
        <v>13</v>
      </c>
      <c r="F6" s="5" t="s">
        <v>14</v>
      </c>
      <c r="G6" s="5" t="s">
        <v>15</v>
      </c>
      <c r="H6" s="5" t="s">
        <v>16</v>
      </c>
      <c r="I6" s="5" t="s">
        <v>17</v>
      </c>
      <c r="K6" s="53" t="s">
        <v>44</v>
      </c>
      <c r="L6" s="53" t="s">
        <v>45</v>
      </c>
    </row>
    <row r="7" spans="1:12" x14ac:dyDescent="0.3">
      <c r="A7" t="s">
        <v>1</v>
      </c>
      <c r="B7">
        <f>'individuele steekkaart'!D19</f>
        <v>0</v>
      </c>
      <c r="C7">
        <f>IF($B$1="februari",0,B7)</f>
        <v>0</v>
      </c>
      <c r="D7" s="7">
        <f>C7*52/12</f>
        <v>0</v>
      </c>
      <c r="E7" s="41">
        <f>L7</f>
        <v>0</v>
      </c>
      <c r="F7" s="7">
        <f>D7-E7</f>
        <v>0</v>
      </c>
      <c r="G7" s="7">
        <f>F7*12/52</f>
        <v>0</v>
      </c>
      <c r="H7" s="7">
        <f>IF(G7/38*100&lt;=100,G7/38*100,100)</f>
        <v>0</v>
      </c>
      <c r="I7" s="7">
        <f>IF(F7*12/52/38*100&lt;=100,F7*12/52/38*100,100)</f>
        <v>0</v>
      </c>
      <c r="K7" s="41">
        <f>IF($B$1="februari",0,'individuele steekkaart'!G19)</f>
        <v>0</v>
      </c>
      <c r="L7" s="41">
        <f>IF($B$1="februari",0,'individuele steekkaart'!H19)</f>
        <v>0</v>
      </c>
    </row>
    <row r="8" spans="1:12" x14ac:dyDescent="0.3">
      <c r="A8" t="s">
        <v>2</v>
      </c>
      <c r="B8">
        <f>'individuele steekkaart'!D20</f>
        <v>0</v>
      </c>
      <c r="C8">
        <f t="shared" ref="C8:C11" si="0">IF($B$1="februari",0,B8)</f>
        <v>0</v>
      </c>
      <c r="D8" s="7">
        <f t="shared" ref="D8:D16" si="1">C8*52/12</f>
        <v>0</v>
      </c>
      <c r="E8" s="41">
        <f t="shared" ref="E8:E16" si="2">L8</f>
        <v>0</v>
      </c>
      <c r="F8" s="7">
        <f t="shared" ref="F8:F16" si="3">D8-E8</f>
        <v>0</v>
      </c>
      <c r="G8" s="7">
        <f t="shared" ref="G8:G16" si="4">F8*12/52</f>
        <v>0</v>
      </c>
      <c r="H8" s="7">
        <f t="shared" ref="H8:H16" si="5">IF(G8/38*100&lt;=100,G8/38*100,100)</f>
        <v>0</v>
      </c>
      <c r="I8" s="7">
        <f t="shared" ref="I8:I16" si="6">IF(F8*12/52/38*100&lt;=100,F8*12/52/38*100,100)</f>
        <v>0</v>
      </c>
      <c r="K8" s="41">
        <f>IF($B$1="februari",0,'individuele steekkaart'!G20)</f>
        <v>0</v>
      </c>
      <c r="L8" s="41">
        <f>IF($B$1="februari",0,'individuele steekkaart'!H20)</f>
        <v>0</v>
      </c>
    </row>
    <row r="9" spans="1:12" x14ac:dyDescent="0.3">
      <c r="A9" t="s">
        <v>3</v>
      </c>
      <c r="B9">
        <f>'individuele steekkaart'!D21</f>
        <v>0</v>
      </c>
      <c r="C9">
        <f t="shared" si="0"/>
        <v>0</v>
      </c>
      <c r="D9" s="7">
        <f t="shared" si="1"/>
        <v>0</v>
      </c>
      <c r="E9" s="41">
        <f t="shared" si="2"/>
        <v>0</v>
      </c>
      <c r="F9" s="7">
        <f t="shared" si="3"/>
        <v>0</v>
      </c>
      <c r="G9" s="7">
        <f t="shared" si="4"/>
        <v>0</v>
      </c>
      <c r="H9" s="7">
        <f t="shared" si="5"/>
        <v>0</v>
      </c>
      <c r="I9" s="7">
        <f t="shared" si="6"/>
        <v>0</v>
      </c>
      <c r="K9" s="41">
        <f>IF($B$1="februari",0,'individuele steekkaart'!G21)</f>
        <v>0</v>
      </c>
      <c r="L9" s="41">
        <f>IF($B$1="februari",0,'individuele steekkaart'!H21)</f>
        <v>0</v>
      </c>
    </row>
    <row r="10" spans="1:12" x14ac:dyDescent="0.3">
      <c r="A10" t="s">
        <v>4</v>
      </c>
      <c r="B10">
        <f>'individuele steekkaart'!D22</f>
        <v>0</v>
      </c>
      <c r="C10">
        <f t="shared" si="0"/>
        <v>0</v>
      </c>
      <c r="D10" s="7">
        <f t="shared" si="1"/>
        <v>0</v>
      </c>
      <c r="E10" s="41">
        <f t="shared" si="2"/>
        <v>0</v>
      </c>
      <c r="F10" s="7">
        <f t="shared" si="3"/>
        <v>0</v>
      </c>
      <c r="G10" s="7">
        <f t="shared" si="4"/>
        <v>0</v>
      </c>
      <c r="H10" s="7">
        <f t="shared" si="5"/>
        <v>0</v>
      </c>
      <c r="I10" s="7">
        <f t="shared" si="6"/>
        <v>0</v>
      </c>
      <c r="K10" s="41">
        <f>IF($B$1="februari",0,'individuele steekkaart'!G22)</f>
        <v>0</v>
      </c>
      <c r="L10" s="41">
        <f>IF($B$1="februari",0,'individuele steekkaart'!H22)</f>
        <v>0</v>
      </c>
    </row>
    <row r="11" spans="1:12" x14ac:dyDescent="0.3">
      <c r="A11" t="s">
        <v>5</v>
      </c>
      <c r="B11">
        <f>'individuele steekkaart'!D23</f>
        <v>0</v>
      </c>
      <c r="C11">
        <f t="shared" si="0"/>
        <v>0</v>
      </c>
      <c r="D11" s="7">
        <f t="shared" si="1"/>
        <v>0</v>
      </c>
      <c r="E11" s="41">
        <f t="shared" si="2"/>
        <v>0</v>
      </c>
      <c r="F11" s="7">
        <f t="shared" si="3"/>
        <v>0</v>
      </c>
      <c r="G11" s="7">
        <f t="shared" si="4"/>
        <v>0</v>
      </c>
      <c r="H11" s="7">
        <f t="shared" si="5"/>
        <v>0</v>
      </c>
      <c r="I11" s="7">
        <f t="shared" si="6"/>
        <v>0</v>
      </c>
      <c r="K11" s="41">
        <f>IF($B$1="februari",0,'individuele steekkaart'!G23)</f>
        <v>0</v>
      </c>
      <c r="L11" s="41">
        <f>IF($B$1="februari",0,'individuele steekkaart'!H23)</f>
        <v>0</v>
      </c>
    </row>
    <row r="12" spans="1:12" x14ac:dyDescent="0.3">
      <c r="A12" t="s">
        <v>6</v>
      </c>
      <c r="B12">
        <f>'individuele steekkaart'!D24</f>
        <v>0</v>
      </c>
      <c r="C12">
        <f>B12</f>
        <v>0</v>
      </c>
      <c r="D12" s="7">
        <f t="shared" si="1"/>
        <v>0</v>
      </c>
      <c r="E12" s="41">
        <f t="shared" si="2"/>
        <v>0</v>
      </c>
      <c r="F12" s="7">
        <f t="shared" si="3"/>
        <v>0</v>
      </c>
      <c r="G12" s="7">
        <f t="shared" si="4"/>
        <v>0</v>
      </c>
      <c r="H12" s="7">
        <f t="shared" si="5"/>
        <v>0</v>
      </c>
      <c r="I12" s="7">
        <f t="shared" si="6"/>
        <v>0</v>
      </c>
      <c r="K12" s="41">
        <f>'individuele steekkaart'!G24</f>
        <v>0</v>
      </c>
      <c r="L12" s="41">
        <f>'individuele steekkaart'!H24</f>
        <v>0</v>
      </c>
    </row>
    <row r="13" spans="1:12" x14ac:dyDescent="0.3">
      <c r="A13" t="s">
        <v>7</v>
      </c>
      <c r="B13">
        <f>'individuele steekkaart'!D25</f>
        <v>0</v>
      </c>
      <c r="C13">
        <f t="shared" ref="C13:C16" si="7">B13</f>
        <v>0</v>
      </c>
      <c r="D13" s="7">
        <f t="shared" si="1"/>
        <v>0</v>
      </c>
      <c r="E13" s="41">
        <f t="shared" si="2"/>
        <v>0</v>
      </c>
      <c r="F13" s="7">
        <f t="shared" si="3"/>
        <v>0</v>
      </c>
      <c r="G13" s="7">
        <f t="shared" si="4"/>
        <v>0</v>
      </c>
      <c r="H13" s="7">
        <f t="shared" si="5"/>
        <v>0</v>
      </c>
      <c r="I13" s="7">
        <f t="shared" si="6"/>
        <v>0</v>
      </c>
      <c r="K13" s="41">
        <f>'individuele steekkaart'!G25</f>
        <v>0</v>
      </c>
      <c r="L13" s="41">
        <f>'individuele steekkaart'!H25</f>
        <v>0</v>
      </c>
    </row>
    <row r="14" spans="1:12" x14ac:dyDescent="0.3">
      <c r="A14" t="s">
        <v>8</v>
      </c>
      <c r="B14">
        <f>'individuele steekkaart'!D26</f>
        <v>0</v>
      </c>
      <c r="C14">
        <f t="shared" si="7"/>
        <v>0</v>
      </c>
      <c r="D14" s="7">
        <f t="shared" si="1"/>
        <v>0</v>
      </c>
      <c r="E14" s="41">
        <f t="shared" si="2"/>
        <v>0</v>
      </c>
      <c r="F14" s="7">
        <f t="shared" si="3"/>
        <v>0</v>
      </c>
      <c r="G14" s="7">
        <f t="shared" si="4"/>
        <v>0</v>
      </c>
      <c r="H14" s="7">
        <f t="shared" si="5"/>
        <v>0</v>
      </c>
      <c r="I14" s="7">
        <f t="shared" si="6"/>
        <v>0</v>
      </c>
      <c r="K14" s="41">
        <f>'individuele steekkaart'!G26</f>
        <v>0</v>
      </c>
      <c r="L14" s="41">
        <f>'individuele steekkaart'!H26</f>
        <v>0</v>
      </c>
    </row>
    <row r="15" spans="1:12" x14ac:dyDescent="0.3">
      <c r="A15" t="s">
        <v>9</v>
      </c>
      <c r="B15">
        <f>'individuele steekkaart'!D27</f>
        <v>0</v>
      </c>
      <c r="C15">
        <f t="shared" si="7"/>
        <v>0</v>
      </c>
      <c r="D15" s="7">
        <f t="shared" si="1"/>
        <v>0</v>
      </c>
      <c r="E15" s="41">
        <f t="shared" si="2"/>
        <v>0</v>
      </c>
      <c r="F15" s="7">
        <f t="shared" si="3"/>
        <v>0</v>
      </c>
      <c r="G15" s="7">
        <f t="shared" si="4"/>
        <v>0</v>
      </c>
      <c r="H15" s="7">
        <f t="shared" si="5"/>
        <v>0</v>
      </c>
      <c r="I15" s="7">
        <f t="shared" si="6"/>
        <v>0</v>
      </c>
      <c r="K15" s="41">
        <f>'individuele steekkaart'!G27</f>
        <v>0</v>
      </c>
      <c r="L15" s="41">
        <f>'individuele steekkaart'!H27</f>
        <v>0</v>
      </c>
    </row>
    <row r="16" spans="1:12" x14ac:dyDescent="0.3">
      <c r="A16" t="s">
        <v>10</v>
      </c>
      <c r="B16">
        <f>'individuele steekkaart'!D28</f>
        <v>0</v>
      </c>
      <c r="C16">
        <f t="shared" si="7"/>
        <v>0</v>
      </c>
      <c r="D16" s="7">
        <f t="shared" si="1"/>
        <v>0</v>
      </c>
      <c r="E16" s="41">
        <f t="shared" si="2"/>
        <v>0</v>
      </c>
      <c r="F16" s="7">
        <f t="shared" si="3"/>
        <v>0</v>
      </c>
      <c r="G16" s="7">
        <f t="shared" si="4"/>
        <v>0</v>
      </c>
      <c r="H16" s="7">
        <f t="shared" si="5"/>
        <v>0</v>
      </c>
      <c r="I16" s="7">
        <f t="shared" si="6"/>
        <v>0</v>
      </c>
      <c r="K16" s="41">
        <f>'individuele steekkaart'!G28</f>
        <v>0</v>
      </c>
      <c r="L16" s="41">
        <f>'individuele steekkaart'!H28</f>
        <v>0</v>
      </c>
    </row>
    <row r="17" spans="1:12" x14ac:dyDescent="0.3">
      <c r="K17" s="41">
        <f>'individuele steekkaart'!G29</f>
        <v>0</v>
      </c>
      <c r="L17" s="41"/>
    </row>
    <row r="18" spans="1:12" ht="24" customHeight="1" x14ac:dyDescent="0.3">
      <c r="F18" t="s">
        <v>19</v>
      </c>
      <c r="G18" s="7">
        <f>IF(B1="februari",AVERAGE(G12:G16),IF(B5="1ste semester",AVERAGE(G7:G11),AVERAGE(G7:G16)))</f>
        <v>0</v>
      </c>
      <c r="I18" s="7">
        <f>IF(B1="februari",AVERAGE(I12:I16)/100,IF(B5="1ste semester",AVERAGE(I7:I11)/100,AVERAGE(I7:I16)/100))</f>
        <v>0</v>
      </c>
      <c r="K18" s="41">
        <f>'individuele steekkaart'!G30</f>
        <v>0</v>
      </c>
      <c r="L18" s="41"/>
    </row>
    <row r="19" spans="1:12" ht="27" customHeight="1" x14ac:dyDescent="0.3">
      <c r="I19" s="7"/>
      <c r="K19" s="41">
        <f>'individuele steekkaart'!G31</f>
        <v>0</v>
      </c>
      <c r="L19" s="41"/>
    </row>
    <row r="20" spans="1:12" ht="27" customHeight="1" x14ac:dyDescent="0.3">
      <c r="C20" t="s">
        <v>46</v>
      </c>
      <c r="D20">
        <f>IF(B5="1ste semester",120,IF(B5="1ste &amp; 2de semester",240,0))</f>
        <v>0</v>
      </c>
      <c r="F20" s="10" t="s">
        <v>38</v>
      </c>
      <c r="G20">
        <f>IF(B1="februari",D21,D20)</f>
        <v>0</v>
      </c>
    </row>
    <row r="21" spans="1:12" ht="27" customHeight="1" x14ac:dyDescent="0.3">
      <c r="C21" t="s">
        <v>47</v>
      </c>
      <c r="D21">
        <f>IF(B5="1ste semester",0,IF(B5="2de semester",120,IF(B5="1ste &amp; 2de semester",0,0)))</f>
        <v>0</v>
      </c>
      <c r="F21" s="10" t="s">
        <v>37</v>
      </c>
      <c r="G21" s="8">
        <f>G20*I18</f>
        <v>0</v>
      </c>
      <c r="K21" s="41">
        <f>SUM(K7:K19)</f>
        <v>0</v>
      </c>
      <c r="L21" s="41">
        <f>SUM(L7:L16)</f>
        <v>0</v>
      </c>
    </row>
    <row r="22" spans="1:12" ht="27" customHeight="1" x14ac:dyDescent="0.3"/>
    <row r="23" spans="1:12" ht="27" customHeight="1" x14ac:dyDescent="0.3"/>
    <row r="24" spans="1:12" x14ac:dyDescent="0.3">
      <c r="F24" s="10"/>
      <c r="I24" s="8"/>
    </row>
    <row r="25" spans="1:12" x14ac:dyDescent="0.3">
      <c r="F25" s="13"/>
      <c r="G25" s="9"/>
    </row>
    <row r="26" spans="1:12" ht="48.75" customHeight="1" x14ac:dyDescent="0.3">
      <c r="F26" s="10"/>
    </row>
    <row r="27" spans="1:12" x14ac:dyDescent="0.3">
      <c r="A27" s="54"/>
      <c r="B27" s="55"/>
      <c r="C27" s="55"/>
    </row>
    <row r="28" spans="1:12" x14ac:dyDescent="0.3">
      <c r="B28" s="11"/>
      <c r="C28" s="11"/>
    </row>
    <row r="29" spans="1:12" x14ac:dyDescent="0.3">
      <c r="B29" s="11"/>
      <c r="C29" s="11"/>
      <c r="F29" s="13"/>
      <c r="G29" s="14"/>
    </row>
    <row r="30" spans="1:12" x14ac:dyDescent="0.3">
      <c r="B30" s="11"/>
      <c r="C30" s="11"/>
      <c r="F30" s="10"/>
    </row>
    <row r="31" spans="1:12" x14ac:dyDescent="0.3">
      <c r="B31" s="11"/>
      <c r="C31" s="11"/>
      <c r="F31" s="13"/>
      <c r="G31" s="9"/>
    </row>
    <row r="32" spans="1:12" x14ac:dyDescent="0.3">
      <c r="B32" s="11"/>
      <c r="C32" s="11"/>
    </row>
    <row r="33" spans="1:3" x14ac:dyDescent="0.3">
      <c r="B33" s="11"/>
      <c r="C33" s="11"/>
    </row>
    <row r="34" spans="1:3" x14ac:dyDescent="0.3">
      <c r="B34" s="55"/>
      <c r="C34" s="55"/>
    </row>
    <row r="36" spans="1:3" ht="37.5" customHeight="1" x14ac:dyDescent="0.3">
      <c r="A36" s="56"/>
      <c r="B36" s="57"/>
      <c r="C36" s="58"/>
    </row>
    <row r="37" spans="1:3" x14ac:dyDescent="0.3">
      <c r="B37" s="11"/>
      <c r="C37" s="11"/>
    </row>
    <row r="38" spans="1:3" ht="48.75" customHeight="1" x14ac:dyDescent="0.3">
      <c r="A38" s="59"/>
      <c r="C38" s="11"/>
    </row>
  </sheetData>
  <sheetProtection algorithmName="SHA-512" hashValue="b0aW8WTeFTUIj9YZa3/WIw0Om/uLLZ9JPx+Nuheh+LZJoYyjN4mxzSUjxzRFygTsi9e+cy0+PJcQJlcd+/uqGw==" saltValue="khlo5IyPBYP92TCx0oeuyw==" spinCount="100000" sheet="1" selectLockedCells="1" selectUnlockedCells="1"/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94B94-71F4-4C0E-9A15-B7205B88BAAC}">
  <dimension ref="A1:D31"/>
  <sheetViews>
    <sheetView workbookViewId="0">
      <selection activeCell="N10" sqref="N10"/>
    </sheetView>
  </sheetViews>
  <sheetFormatPr baseColWidth="10" defaultColWidth="8.88671875" defaultRowHeight="14.4" x14ac:dyDescent="0.3"/>
  <cols>
    <col min="1" max="1" width="20.109375" customWidth="1"/>
    <col min="4" max="4" width="28.6640625" customWidth="1"/>
  </cols>
  <sheetData>
    <row r="1" spans="1:1" x14ac:dyDescent="0.3">
      <c r="A1" s="1" t="s">
        <v>1</v>
      </c>
    </row>
    <row r="2" spans="1:1" x14ac:dyDescent="0.3">
      <c r="A2" s="1" t="s">
        <v>6</v>
      </c>
    </row>
    <row r="4" spans="1:1" x14ac:dyDescent="0.3">
      <c r="A4" t="s">
        <v>20</v>
      </c>
    </row>
    <row r="5" spans="1:1" x14ac:dyDescent="0.3">
      <c r="A5" t="s">
        <v>21</v>
      </c>
    </row>
    <row r="7" spans="1:1" x14ac:dyDescent="0.3">
      <c r="A7" t="s">
        <v>31</v>
      </c>
    </row>
    <row r="8" spans="1:1" x14ac:dyDescent="0.3">
      <c r="A8" t="s">
        <v>22</v>
      </c>
    </row>
    <row r="9" spans="1:1" x14ac:dyDescent="0.3">
      <c r="A9" t="s">
        <v>23</v>
      </c>
    </row>
    <row r="11" spans="1:1" x14ac:dyDescent="0.3">
      <c r="A11" t="s">
        <v>30</v>
      </c>
    </row>
    <row r="12" spans="1:1" x14ac:dyDescent="0.3">
      <c r="A12" t="s">
        <v>24</v>
      </c>
    </row>
    <row r="13" spans="1:1" x14ac:dyDescent="0.3">
      <c r="A13" t="s">
        <v>25</v>
      </c>
    </row>
    <row r="14" spans="1:1" x14ac:dyDescent="0.3">
      <c r="A14" t="s">
        <v>26</v>
      </c>
    </row>
    <row r="15" spans="1:1" x14ac:dyDescent="0.3">
      <c r="A15" t="s">
        <v>27</v>
      </c>
    </row>
    <row r="16" spans="1:1" x14ac:dyDescent="0.3">
      <c r="A16" t="s">
        <v>28</v>
      </c>
    </row>
    <row r="18" spans="1:4" x14ac:dyDescent="0.3">
      <c r="A18" t="s">
        <v>30</v>
      </c>
      <c r="D18" t="s">
        <v>55</v>
      </c>
    </row>
    <row r="19" spans="1:4" x14ac:dyDescent="0.3">
      <c r="A19" t="s">
        <v>24</v>
      </c>
      <c r="D19" t="s">
        <v>57</v>
      </c>
    </row>
    <row r="20" spans="1:4" x14ac:dyDescent="0.3">
      <c r="A20" t="s">
        <v>32</v>
      </c>
      <c r="D20" t="s">
        <v>56</v>
      </c>
    </row>
    <row r="21" spans="1:4" x14ac:dyDescent="0.3">
      <c r="A21" t="s">
        <v>25</v>
      </c>
    </row>
    <row r="22" spans="1:4" x14ac:dyDescent="0.3">
      <c r="A22" t="s">
        <v>33</v>
      </c>
    </row>
    <row r="23" spans="1:4" x14ac:dyDescent="0.3">
      <c r="A23" t="s">
        <v>26</v>
      </c>
    </row>
    <row r="24" spans="1:4" x14ac:dyDescent="0.3">
      <c r="A24" t="s">
        <v>34</v>
      </c>
    </row>
    <row r="25" spans="1:4" x14ac:dyDescent="0.3">
      <c r="A25" t="s">
        <v>27</v>
      </c>
    </row>
    <row r="26" spans="1:4" x14ac:dyDescent="0.3">
      <c r="A26" t="s">
        <v>49</v>
      </c>
    </row>
    <row r="27" spans="1:4" x14ac:dyDescent="0.3">
      <c r="A27" t="s">
        <v>48</v>
      </c>
    </row>
    <row r="28" spans="1:4" x14ac:dyDescent="0.3">
      <c r="A28" t="s">
        <v>51</v>
      </c>
    </row>
    <row r="29" spans="1:4" x14ac:dyDescent="0.3">
      <c r="A29" t="s">
        <v>52</v>
      </c>
    </row>
    <row r="30" spans="1:4" x14ac:dyDescent="0.3">
      <c r="A30" t="s">
        <v>41</v>
      </c>
    </row>
    <row r="31" spans="1:4" x14ac:dyDescent="0.3">
      <c r="A31" t="s">
        <v>50</v>
      </c>
    </row>
  </sheetData>
  <sheetProtection algorithmName="SHA-512" hashValue="L4OdppsOpcek+h+9MTeqAKuOwtYpC0sTzUi5ebAnyEMFcgHbeXYBU9KNxx+8HzHHHP/oZpZsrZeK8kk8BYqozw==" saltValue="KD1xLaDw8wMXQ4vRhteo5Q==" spinCount="100000" sheet="1" selectLockedCells="1" selectUnlockedCells="1"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individuele steekkaart</vt:lpstr>
      <vt:lpstr>calculation</vt:lpstr>
      <vt:lpstr>data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Leen Philippe</dc:creator>
  <cp:lastModifiedBy>Isabelle Cordier</cp:lastModifiedBy>
  <cp:lastPrinted>2023-08-24T10:14:32Z</cp:lastPrinted>
  <dcterms:created xsi:type="dcterms:W3CDTF">2022-03-29T11:02:21Z</dcterms:created>
  <dcterms:modified xsi:type="dcterms:W3CDTF">2023-11-24T09:19:01Z</dcterms:modified>
</cp:coreProperties>
</file>