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5 Form_Vorm\12 Opstap_Tremplin\02_SFPZ_FSHP\01 Communicatie_Correspondance_Doc\2023-2024\Fiche_individuelle_individuele_steekkaarten\"/>
    </mc:Choice>
  </mc:AlternateContent>
  <xr:revisionPtr revIDLastSave="0" documentId="13_ncr:1_{BE863F5D-E308-4B11-8A59-F88DDC953B2E}" xr6:coauthVersionLast="47" xr6:coauthVersionMax="47" xr10:uidLastSave="{00000000-0000-0000-0000-000000000000}"/>
  <bookViews>
    <workbookView xWindow="-28920" yWindow="-120" windowWidth="29040" windowHeight="15720" xr2:uid="{029FE748-C582-47CB-BDD5-CB107CACAD80}"/>
  </bookViews>
  <sheets>
    <sheet name="individuele steekkaart" sheetId="1" r:id="rId1"/>
    <sheet name="calculation" sheetId="3" state="hidden" r:id="rId2"/>
    <sheet name="data validatio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L11" i="3" l="1"/>
  <c r="E11" i="3" s="1"/>
  <c r="K12" i="3"/>
  <c r="K13" i="3"/>
  <c r="K14" i="3"/>
  <c r="K15" i="3"/>
  <c r="K16" i="3"/>
  <c r="K17" i="3"/>
  <c r="K18" i="3"/>
  <c r="K11" i="3"/>
  <c r="O19" i="1" l="1"/>
  <c r="O20" i="1"/>
  <c r="O21" i="1"/>
  <c r="O22" i="1"/>
  <c r="O23" i="1"/>
  <c r="O24" i="1"/>
  <c r="O25" i="1"/>
  <c r="O26" i="1"/>
  <c r="O27" i="1"/>
  <c r="O28" i="1"/>
  <c r="B4" i="3" l="1"/>
  <c r="B3" i="3"/>
  <c r="B1" i="3"/>
  <c r="B7" i="3"/>
  <c r="B8" i="3"/>
  <c r="B9" i="3"/>
  <c r="B10" i="3"/>
  <c r="B11" i="3"/>
  <c r="C11" i="3" s="1"/>
  <c r="D11" i="3" s="1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6" i="3"/>
  <c r="C6" i="3" s="1"/>
  <c r="D20" i="3" l="1"/>
  <c r="D19" i="3"/>
  <c r="G20" i="3" s="1"/>
  <c r="L13" i="3"/>
  <c r="E13" i="3" s="1"/>
  <c r="F13" i="3" s="1"/>
  <c r="I13" i="3" s="1"/>
  <c r="C8" i="3"/>
  <c r="D8" i="3" s="1"/>
  <c r="L12" i="3"/>
  <c r="E12" i="3" s="1"/>
  <c r="F12" i="3" s="1"/>
  <c r="C7" i="3"/>
  <c r="D7" i="3" s="1"/>
  <c r="L15" i="3"/>
  <c r="E15" i="3" s="1"/>
  <c r="F15" i="3" s="1"/>
  <c r="I15" i="3" s="1"/>
  <c r="C10" i="3"/>
  <c r="D10" i="3" s="1"/>
  <c r="L14" i="3"/>
  <c r="E14" i="3" s="1"/>
  <c r="F14" i="3" s="1"/>
  <c r="C9" i="3"/>
  <c r="D9" i="3" s="1"/>
  <c r="L10" i="3"/>
  <c r="E10" i="3" s="1"/>
  <c r="L9" i="3"/>
  <c r="E9" i="3" s="1"/>
  <c r="L8" i="3"/>
  <c r="E8" i="3" s="1"/>
  <c r="K10" i="3"/>
  <c r="L7" i="3"/>
  <c r="E7" i="3" s="1"/>
  <c r="K7" i="3"/>
  <c r="K9" i="3"/>
  <c r="K8" i="3"/>
  <c r="L6" i="3"/>
  <c r="K6" i="3"/>
  <c r="C4" i="3"/>
  <c r="D6" i="3"/>
  <c r="F11" i="3"/>
  <c r="I11" i="3" s="1"/>
  <c r="G14" i="3" l="1"/>
  <c r="H14" i="3" s="1"/>
  <c r="I14" i="3"/>
  <c r="G12" i="3"/>
  <c r="H12" i="3" s="1"/>
  <c r="I12" i="3"/>
  <c r="F10" i="3"/>
  <c r="F9" i="3"/>
  <c r="F7" i="3"/>
  <c r="F8" i="3"/>
  <c r="K20" i="3"/>
  <c r="H32" i="1" s="1"/>
  <c r="G16" i="1" s="1"/>
  <c r="E6" i="3"/>
  <c r="F6" i="3" s="1"/>
  <c r="L20" i="3"/>
  <c r="I32" i="1" s="1"/>
  <c r="G13" i="3"/>
  <c r="H13" i="3" s="1"/>
  <c r="G11" i="3"/>
  <c r="H11" i="3" s="1"/>
  <c r="G15" i="3"/>
  <c r="H15" i="3" s="1"/>
  <c r="G8" i="3" l="1"/>
  <c r="H8" i="3" s="1"/>
  <c r="I8" i="3"/>
  <c r="G9" i="3"/>
  <c r="H9" i="3" s="1"/>
  <c r="I9" i="3"/>
  <c r="G7" i="3"/>
  <c r="H7" i="3" s="1"/>
  <c r="I7" i="3"/>
  <c r="G10" i="3"/>
  <c r="H10" i="3" s="1"/>
  <c r="I10" i="3"/>
  <c r="G6" i="3"/>
  <c r="I6" i="3"/>
  <c r="I17" i="3" l="1"/>
  <c r="H6" i="3"/>
  <c r="G17" i="3"/>
  <c r="G19" i="3" l="1"/>
  <c r="G21" i="3" s="1"/>
  <c r="E16" i="1" s="1"/>
  <c r="F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Cato Coremans</author>
    <author>Leen VINCX</author>
  </authors>
  <commentList>
    <comment ref="H9" authorId="0" shapeId="0" xr:uid="{D32E6336-35CF-4D9B-A58F-7D384A9C4BC6}">
      <text>
        <r>
          <rPr>
            <b/>
            <sz val="9"/>
            <color indexed="81"/>
            <rFont val="Tahoma"/>
            <family val="2"/>
          </rPr>
          <t xml:space="preserve">LET OP Stopzetting contract:
</t>
        </r>
        <r>
          <rPr>
            <u/>
            <sz val="9"/>
            <color indexed="81"/>
            <rFont val="Tahoma"/>
            <family val="2"/>
          </rPr>
          <t>Voor de 15e van de maand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zet de jobtime op 0 vanaf de lopende maand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 xml:space="preserve">
Na de 15e van de maand: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zet de jobtime op 0 vanaf de volgende maand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0" authorId="0" shapeId="0" xr:uid="{5591740D-AD21-4B57-B021-B24683102602}">
      <text>
        <r>
          <rPr>
            <b/>
            <sz val="9"/>
            <color indexed="81"/>
            <rFont val="Tahoma"/>
            <family val="2"/>
          </rPr>
          <t xml:space="preserve">LET OP Stopzetting studies:
</t>
        </r>
        <r>
          <rPr>
            <u/>
            <sz val="9"/>
            <color indexed="81"/>
            <rFont val="Tahoma"/>
            <family val="2"/>
          </rPr>
          <t>Voor de 15e van de maand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zet de jobtime op 0 vanaf de lopende maand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 xml:space="preserve">
Na de 15e van de maand: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zet de jobtime op 0 vanaf de volgende maand</t>
        </r>
      </text>
    </comment>
    <comment ref="E12" authorId="1" shapeId="0" xr:uid="{61F9F52B-8C50-411E-B8C9-A7FA63A0BAE1}">
      <text>
        <r>
          <rPr>
            <b/>
            <sz val="9"/>
            <color indexed="81"/>
            <rFont val="Tahoma"/>
            <family val="2"/>
          </rPr>
          <t>LET OP</t>
        </r>
        <r>
          <rPr>
            <sz val="9"/>
            <color indexed="81"/>
            <rFont val="Tahoma"/>
            <family val="2"/>
          </rPr>
          <t xml:space="preserve">
Het aantal niet opgenomen VOV of BEV wordt bij de eindafrekening van het schooljaar in mindering gebracht op het aantal uren bijkomend vormingsverlof.
</t>
        </r>
      </text>
    </comment>
    <comment ref="E16" authorId="1" shapeId="0" xr:uid="{4BA249E8-056E-4CEC-8B45-D24B996A126A}">
      <text>
        <r>
          <rPr>
            <b/>
            <sz val="9"/>
            <color indexed="81"/>
            <rFont val="Tahoma"/>
            <family val="2"/>
          </rPr>
          <t>LET OP:</t>
        </r>
        <r>
          <rPr>
            <sz val="9"/>
            <color indexed="81"/>
            <rFont val="Tahoma"/>
            <family val="2"/>
          </rPr>
          <t xml:space="preserve">
Het exacte aantal bijkomende vormingsuren wordt steeds door het Fonds toegekend en bevestigd via een afrekening.
</t>
        </r>
        <r>
          <rPr>
            <b/>
            <sz val="9"/>
            <color indexed="81"/>
            <rFont val="Tahoma"/>
            <family val="2"/>
          </rPr>
          <t xml:space="preserve">
BELANGRIJKE INFORMATIE:</t>
        </r>
        <r>
          <rPr>
            <sz val="9"/>
            <color indexed="81"/>
            <rFont val="Tahoma"/>
            <family val="2"/>
          </rPr>
          <t xml:space="preserve">
Het aantal uren bijkomend vormingsverlof op deze steekkaart </t>
        </r>
        <r>
          <rPr>
            <u/>
            <sz val="9"/>
            <color indexed="81"/>
            <rFont val="Tahoma"/>
            <family val="2"/>
          </rPr>
          <t>wordt berekend op basis van volledige en correct ingevulde informatie</t>
        </r>
        <r>
          <rPr>
            <sz val="9"/>
            <color indexed="81"/>
            <rFont val="Tahoma"/>
            <family val="2"/>
          </rPr>
          <t xml:space="preserve"> op deze steekkaart.
</t>
        </r>
      </text>
    </comment>
    <comment ref="E18" authorId="0" shapeId="0" xr:uid="{E533BFD8-B70A-4EFD-83CF-33E1054B8CF4}">
      <text>
        <r>
          <rPr>
            <b/>
            <sz val="9"/>
            <color indexed="81"/>
            <rFont val="Tahoma"/>
            <family val="2"/>
          </rPr>
          <t>LET OP</t>
        </r>
        <r>
          <rPr>
            <sz val="9"/>
            <color indexed="81"/>
            <rFont val="Tahoma"/>
            <family val="2"/>
          </rPr>
          <t xml:space="preserve">
- Tijdskrediet aftrekken van jobtime
- Alle velden invullen voor een volledige berekening!
</t>
        </r>
      </text>
    </comment>
    <comment ref="I18" authorId="0" shapeId="0" xr:uid="{49B431B1-3A4E-45C9-AA64-3D251B44B3A7}">
      <text>
        <r>
          <rPr>
            <sz val="9"/>
            <color indexed="81"/>
            <rFont val="Tahoma"/>
            <family val="2"/>
          </rPr>
          <t xml:space="preserve">Door langdurige ziekte, zwangerschap of werkverwijdering
</t>
        </r>
      </text>
    </comment>
  </commentList>
</comments>
</file>

<file path=xl/sharedStrings.xml><?xml version="1.0" encoding="utf-8"?>
<sst xmlns="http://schemas.openxmlformats.org/spreadsheetml/2006/main" count="95" uniqueCount="82">
  <si>
    <t>start opleiding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</si>
  <si>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</si>
  <si>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</si>
  <si>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</si>
  <si>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</si>
  <si>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</si>
  <si>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</si>
  <si>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</si>
  <si>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</si>
  <si>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</si>
  <si>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</si>
  <si>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berekend gemiddeld aantal uren per maand</t>
  </si>
  <si>
    <t>start februari</t>
  </si>
  <si>
    <t>aantal uren afwezigheden per maand (weergegeven in uren uit overzicht)</t>
  </si>
  <si>
    <t>effectief gewerkte uren per maand</t>
  </si>
  <si>
    <t>effectief gewerkte uren per week</t>
  </si>
  <si>
    <t>berekende nieuwe jobtime in % per week</t>
  </si>
  <si>
    <t>berekende nieuwe jobtime in % per maand</t>
  </si>
  <si>
    <t>uren vermeld in arbeidscontract</t>
  </si>
  <si>
    <t>TOTAAL</t>
  </si>
  <si>
    <t>average jobtime</t>
  </si>
  <si>
    <t>ja</t>
  </si>
  <si>
    <t>nee</t>
  </si>
  <si>
    <t>module 1</t>
  </si>
  <si>
    <t>module 2</t>
  </si>
  <si>
    <t>module 3</t>
  </si>
  <si>
    <t>module 4</t>
  </si>
  <si>
    <t>module 5</t>
  </si>
  <si>
    <t>geen</t>
  </si>
  <si>
    <t>aantal toegekende uren zonder dubbelen incl. jobtime</t>
  </si>
  <si>
    <t>Graduaat verpleegkunde</t>
  </si>
  <si>
    <t>Bachelor verpleegkunde</t>
  </si>
  <si>
    <t>Brugopleiding verpleegkunde</t>
  </si>
  <si>
    <t>hoeveel STP volg je in totaal dit schooljaar</t>
  </si>
  <si>
    <t>hoeveel STP hiervan dubbel je?</t>
  </si>
  <si>
    <t>plafond van 240u per schooljaar</t>
  </si>
  <si>
    <t>aantal uren VOV / BEV toegekend</t>
  </si>
  <si>
    <t>aantal uren VOV / BEV opgenomen</t>
  </si>
  <si>
    <t>2022-2023</t>
  </si>
  <si>
    <t>bedrag tegoed v.h. Fonds op basis van opgenomen uren bijkomend vormingsverlof</t>
  </si>
  <si>
    <t>start februari (vormingsverlof opgenomen)</t>
  </si>
  <si>
    <t>aantal uren niet op de payroll (door ziekte*, zwangerschap of werkverwijdering)</t>
  </si>
  <si>
    <t>2023-2024</t>
  </si>
  <si>
    <t xml:space="preserve">september </t>
  </si>
  <si>
    <t xml:space="preserve">oktober </t>
  </si>
  <si>
    <t xml:space="preserve">november </t>
  </si>
  <si>
    <t xml:space="preserve">december </t>
  </si>
  <si>
    <t xml:space="preserve">januari </t>
  </si>
  <si>
    <t xml:space="preserve">februari </t>
  </si>
  <si>
    <t xml:space="preserve">maart 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</si>
  <si>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</si>
  <si>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</si>
  <si>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</si>
  <si>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</si>
  <si>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</si>
  <si>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>1ste semester</t>
  </si>
  <si>
    <t>1ste &amp; 2de semester</t>
  </si>
  <si>
    <t>2de semester</t>
  </si>
  <si>
    <t>start opleiding september</t>
  </si>
  <si>
    <t>start opleiding februari</t>
  </si>
  <si>
    <t>welke module volgt de student?=uren</t>
  </si>
  <si>
    <r>
      <rPr>
        <b/>
        <sz val="18"/>
        <color rgb="FF309CAE"/>
        <rFont val="Calibri"/>
        <family val="2"/>
        <scheme val="minor"/>
      </rPr>
      <t>OPSTAP NAAR VERPLEEGKUNDE | Digitale Individuele Steekkaart</t>
    </r>
    <r>
      <rPr>
        <b/>
        <sz val="14"/>
        <color rgb="FF309CAE"/>
        <rFont val="Calibri"/>
        <family val="2"/>
        <scheme val="minor"/>
      </rPr>
      <t xml:space="preserve"> </t>
    </r>
    <r>
      <rPr>
        <b/>
        <sz val="9"/>
        <color rgb="FF309CAE"/>
        <rFont val="Calibri"/>
        <family val="2"/>
        <scheme val="minor"/>
      </rPr>
      <t>in te vullen door de werkgever</t>
    </r>
  </si>
  <si>
    <t>NAAM ZIEKENHUIS</t>
  </si>
  <si>
    <t>N° INSTELLING</t>
  </si>
  <si>
    <t>START OPLEIDING</t>
  </si>
  <si>
    <t>OPLEIDING</t>
  </si>
  <si>
    <t>selecteer SCHOOLJAAR</t>
  </si>
  <si>
    <r>
      <t xml:space="preserve">SALDO </t>
    </r>
    <r>
      <rPr>
        <b/>
        <u/>
        <sz val="11"/>
        <color theme="0"/>
        <rFont val="Calibri"/>
        <family val="2"/>
        <scheme val="minor"/>
      </rPr>
      <t>UREN</t>
    </r>
    <r>
      <rPr>
        <b/>
        <sz val="11"/>
        <color theme="0"/>
        <rFont val="Calibri"/>
        <family val="2"/>
        <scheme val="minor"/>
      </rPr>
      <t xml:space="preserve"> BIJKOMEND VORMINGSVERLOF</t>
    </r>
  </si>
  <si>
    <r>
      <t xml:space="preserve">JOBTIME                                  </t>
    </r>
    <r>
      <rPr>
        <b/>
        <sz val="10"/>
        <color theme="0"/>
        <rFont val="Calibri"/>
        <family val="2"/>
        <scheme val="minor"/>
      </rPr>
      <t xml:space="preserve">  u/week (max. 38u)</t>
    </r>
  </si>
  <si>
    <r>
      <t xml:space="preserve">OPGENOMEN </t>
    </r>
    <r>
      <rPr>
        <b/>
        <u/>
        <sz val="11"/>
        <color theme="0"/>
        <rFont val="Calibri"/>
        <family val="2"/>
        <scheme val="minor"/>
      </rPr>
      <t>UREN</t>
    </r>
    <r>
      <rPr>
        <b/>
        <sz val="11"/>
        <color theme="0"/>
        <rFont val="Calibri"/>
        <family val="2"/>
        <scheme val="minor"/>
      </rPr>
      <t xml:space="preserve"> BIJKOMEND VORMINGSVERLOF</t>
    </r>
  </si>
  <si>
    <r>
      <t xml:space="preserve">AANTAL </t>
    </r>
    <r>
      <rPr>
        <b/>
        <u/>
        <sz val="11"/>
        <color theme="0"/>
        <rFont val="Calibri"/>
        <family val="2"/>
        <scheme val="minor"/>
      </rPr>
      <t xml:space="preserve">UREN </t>
    </r>
    <r>
      <rPr>
        <b/>
        <sz val="11"/>
        <color theme="0"/>
        <rFont val="Calibri"/>
        <family val="2"/>
        <scheme val="minor"/>
      </rPr>
      <t xml:space="preserve">ONBETAALD AFWEZIG    </t>
    </r>
  </si>
  <si>
    <t>Hierbij verklaart de werkgever dat alle gegevens op deze steekkaart correct zijn ingevuld en dat hij voldoet aan alle door hem ondertekende verbintenissen, opgelijst op het inschrijvingsformulier deel 1.</t>
  </si>
  <si>
    <t>AANTAL STP EFFECTIEF OPGENOMEN</t>
  </si>
  <si>
    <t>Gedurende welke periode volgt de werknemer de opleiding?</t>
  </si>
  <si>
    <t>Laatste jaar?</t>
  </si>
  <si>
    <t>Bedrag inschrijvingsgeld</t>
  </si>
  <si>
    <t>DATUM STOPZETTING CONTRACT</t>
  </si>
  <si>
    <t>DATUM STOPZETTING STUDIES</t>
  </si>
  <si>
    <t>Bij vragen, aarzel niet het Fonds te contacteren</t>
  </si>
  <si>
    <t xml:space="preserve">   Indien laatste jaar, diploma behaald?</t>
  </si>
  <si>
    <r>
      <t xml:space="preserve">BEREKENING </t>
    </r>
    <r>
      <rPr>
        <b/>
        <u/>
        <sz val="11"/>
        <color theme="0"/>
        <rFont val="Calibri"/>
        <family val="2"/>
        <scheme val="minor"/>
      </rPr>
      <t xml:space="preserve">UREN </t>
    </r>
    <r>
      <rPr>
        <b/>
        <sz val="11"/>
        <color theme="0"/>
        <rFont val="Calibri"/>
        <family val="2"/>
        <scheme val="minor"/>
      </rPr>
      <t>BIJKOMEND VORMINGSVERLOF</t>
    </r>
  </si>
  <si>
    <t>NAAM WERKNEMER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</si>
</sst>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_ ;[Red]\-0\ 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FF0000"/>
      <name val="Trebuchet MS"/>
      <family val="2"/>
    </font>
    <font>
      <b/>
      <sz val="11"/>
      <color theme="0"/>
      <name val="Calibri"/>
      <family val="2"/>
      <scheme val="minor"/>
    </font>
    <font>
      <b/>
      <sz val="14"/>
      <color rgb="FF309CAE"/>
      <name val="Calibri"/>
      <family val="2"/>
      <scheme val="minor"/>
    </font>
    <font>
      <b/>
      <sz val="18"/>
      <color rgb="FF309CAE"/>
      <name val="Calibri"/>
      <family val="2"/>
      <scheme val="minor"/>
    </font>
    <font>
      <b/>
      <sz val="9"/>
      <color rgb="FF309CAE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trike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 Light"/>
      <family val="2"/>
      <scheme val="major"/>
    </font>
    <font>
      <b/>
      <strike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09CAE"/>
        <bgColor indexed="64"/>
      </patternFill>
    </fill>
    <fill>
      <patternFill patternType="solid">
        <fgColor rgb="FF4ABBCE"/>
        <bgColor indexed="64"/>
      </patternFill>
    </fill>
  </fills>
  <borders count="1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0" fontId="3" fillId="0" borderId="0"/>
    <xf numFmtId="0" fontId="29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6" fillId="5" borderId="0" xfId="1" applyFont="1" applyFill="1" applyAlignment="1">
      <alignment vertical="center" wrapText="1"/>
    </xf>
    <xf numFmtId="0" fontId="7" fillId="5" borderId="0" xfId="0" applyFont="1" applyFill="1" applyAlignment="1">
      <alignment wrapText="1"/>
    </xf>
    <xf numFmtId="0" fontId="0" fillId="5" borderId="0" xfId="0" applyFill="1"/>
    <xf numFmtId="0" fontId="9" fillId="3" borderId="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165" fontId="6" fillId="2" borderId="12" xfId="0" applyNumberFormat="1" applyFont="1" applyFill="1" applyBorder="1" applyAlignment="1">
      <alignment horizontal="center" vertical="center"/>
    </xf>
    <xf numFmtId="0" fontId="18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7" fillId="6" borderId="1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right"/>
    </xf>
    <xf numFmtId="0" fontId="26" fillId="2" borderId="0" xfId="0" applyFont="1" applyFill="1" applyAlignment="1" applyProtection="1">
      <alignment horizontal="left"/>
      <protection locked="0"/>
    </xf>
    <xf numFmtId="0" fontId="27" fillId="2" borderId="0" xfId="0" applyFont="1" applyFill="1" applyAlignment="1" applyProtection="1">
      <alignment horizontal="center" vertical="center"/>
      <protection locked="0"/>
    </xf>
    <xf numFmtId="0" fontId="26" fillId="2" borderId="6" xfId="0" applyFont="1" applyFill="1" applyBorder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17" fillId="6" borderId="15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4" fontId="31" fillId="0" borderId="12" xfId="0" applyNumberFormat="1" applyFont="1" applyBorder="1" applyAlignment="1">
      <alignment horizontal="center" vertical="center"/>
    </xf>
    <xf numFmtId="0" fontId="32" fillId="4" borderId="6" xfId="0" applyFont="1" applyFill="1" applyBorder="1" applyAlignment="1">
      <alignment horizontal="center"/>
    </xf>
    <xf numFmtId="14" fontId="26" fillId="2" borderId="6" xfId="0" applyNumberFormat="1" applyFont="1" applyFill="1" applyBorder="1" applyAlignment="1" applyProtection="1">
      <alignment horizontal="left"/>
      <protection locked="0"/>
    </xf>
    <xf numFmtId="0" fontId="30" fillId="0" borderId="0" xfId="2" applyFont="1" applyBorder="1" applyAlignment="1">
      <alignment horizontal="left" vertical="center"/>
    </xf>
    <xf numFmtId="0" fontId="26" fillId="0" borderId="0" xfId="0" applyFont="1"/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11" fillId="2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6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right" vertical="center"/>
    </xf>
  </cellXfs>
  <cellStyles count="3">
    <cellStyle name="Lien hypertexte" xfId="2" builtinId="8"/>
    <cellStyle name="Normal" xfId="0" builtinId="0"/>
    <cellStyle name="Normal 2" xfId="1" xr:uid="{4F70F8DE-331B-46DD-941F-C39E821143E1}"/>
  </cellStyles>
  <dxfs count="3">
    <dxf>
      <fill>
        <patternFill>
          <bgColor rgb="FFFFC7CE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1165860</xdr:colOff>
          <xdr:row>26</xdr:row>
          <xdr:rowOff>152400</xdr:rowOff>
        </xdr:from>
        <xdr:to>
          <xdr:col>11</xdr:col>
          <xdr:colOff>1470660</xdr:colOff>
          <xdr:row>28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76200</xdr:colOff>
      <xdr:row>14</xdr:row>
      <xdr:rowOff>9525</xdr:rowOff>
    </xdr:from>
    <xdr:to>
      <xdr:col>8</xdr:col>
      <xdr:colOff>933450</xdr:colOff>
      <xdr:row>15</xdr:row>
      <xdr:rowOff>533400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657975" y="2847975"/>
          <a:ext cx="2371725" cy="115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900"/>
        </a:p>
      </xdr:txBody>
    </xdr:sp>
    <xdr:clientData/>
  </xdr:twoCellAnchor>
  <xdr:twoCellAnchor editAs="oneCell">
    <xdr:from>
      <xdr:col>1</xdr:col>
      <xdr:colOff>161925</xdr:colOff>
      <xdr:row>1</xdr:row>
      <xdr:rowOff>85725</xdr:rowOff>
    </xdr:from>
    <xdr:to>
      <xdr:col>2</xdr:col>
      <xdr:colOff>447749</xdr:colOff>
      <xdr:row>7</xdr:row>
      <xdr:rowOff>48083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323850"/>
          <a:ext cx="853514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rming-sfpz@fe-bi.org?subject=Opstap%20VPK%20|%20Digitale%20Individuele%20Steekkaart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486D-DBFA-4280-A7ED-ACA952262330}">
  <dimension ref="A1:R40"/>
  <sheetViews>
    <sheetView showGridLines="0" tabSelected="1" topLeftCell="B1" zoomScaleNormal="100" workbookViewId="0">
      <selection activeCell="E19" sqref="E19"/>
    </sheetView>
  </sheetViews>
  <sheetFormatPr baseColWidth="10" defaultColWidth="8.88671875" defaultRowHeight="14.4" x14ac:dyDescent="0.3"/>
  <cols>
    <col min="1" max="1" width="7.109375" customWidth="1"/>
    <col min="2" max="2" width="8.5546875" customWidth="1"/>
    <col min="3" max="3" width="26" customWidth="1"/>
    <col min="4" max="4" width="1.6640625" style="1" customWidth="1"/>
    <col min="5" max="5" width="19.5546875" style="2" customWidth="1"/>
    <col min="6" max="6" width="19.6640625" style="2" customWidth="1"/>
    <col min="7" max="7" width="22.6640625" style="2" customWidth="1"/>
    <col min="8" max="8" width="25.88671875" style="2" customWidth="1"/>
    <col min="9" max="9" width="28.88671875" style="2" customWidth="1"/>
    <col min="10" max="10" width="1" style="2" customWidth="1"/>
    <col min="11" max="11" width="23" style="2" customWidth="1"/>
    <col min="12" max="12" width="22.5546875" style="2" customWidth="1"/>
    <col min="13" max="13" width="1.109375" style="2" customWidth="1"/>
    <col min="14" max="14" width="1.88671875" style="11" customWidth="1"/>
    <col min="15" max="15" width="2.33203125" style="25" customWidth="1"/>
    <col min="16" max="17" width="7.6640625" customWidth="1"/>
  </cols>
  <sheetData>
    <row r="1" spans="1:15" ht="18.75" customHeight="1" x14ac:dyDescent="0.45">
      <c r="A1" s="18"/>
      <c r="B1" s="18"/>
      <c r="C1" s="52" t="s">
        <v>61</v>
      </c>
      <c r="D1"/>
      <c r="E1"/>
      <c r="F1"/>
      <c r="G1"/>
      <c r="H1"/>
      <c r="I1" s="53" t="s">
        <v>66</v>
      </c>
      <c r="J1" s="15"/>
      <c r="K1" s="78"/>
      <c r="L1" s="78"/>
      <c r="M1" s="34"/>
    </row>
    <row r="2" spans="1:15" s="18" customFormat="1" ht="10.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20"/>
      <c r="N2" s="19"/>
      <c r="O2" s="26"/>
    </row>
    <row r="3" spans="1:15" s="18" customFormat="1" ht="15.9" customHeight="1" x14ac:dyDescent="0.3">
      <c r="A3" s="20"/>
      <c r="B3" s="20"/>
      <c r="C3" s="53" t="s">
        <v>62</v>
      </c>
      <c r="D3" s="20"/>
      <c r="E3" s="79"/>
      <c r="F3" s="80"/>
      <c r="G3" s="80"/>
      <c r="H3" s="80"/>
      <c r="I3" s="53" t="s">
        <v>65</v>
      </c>
      <c r="J3" s="15"/>
      <c r="K3" s="78"/>
      <c r="L3" s="78"/>
      <c r="M3" s="30"/>
      <c r="N3" s="19"/>
      <c r="O3" s="26"/>
    </row>
    <row r="4" spans="1:15" s="18" customFormat="1" ht="10.5" customHeight="1" x14ac:dyDescent="0.3">
      <c r="A4" s="20"/>
      <c r="B4" s="20"/>
      <c r="C4" s="53"/>
      <c r="D4" s="20"/>
      <c r="E4" s="28"/>
      <c r="F4" s="28"/>
      <c r="G4" s="28"/>
      <c r="H4" s="29"/>
      <c r="I4" s="15"/>
      <c r="J4" s="15"/>
      <c r="K4" s="30"/>
      <c r="L4" s="30"/>
      <c r="M4" s="30"/>
      <c r="N4" s="19"/>
      <c r="O4" s="26"/>
    </row>
    <row r="5" spans="1:15" s="18" customFormat="1" ht="15.9" customHeight="1" x14ac:dyDescent="0.3">
      <c r="A5" s="20"/>
      <c r="B5" s="20"/>
      <c r="C5" s="53" t="s">
        <v>63</v>
      </c>
      <c r="D5" s="20"/>
      <c r="E5" s="60"/>
      <c r="F5" s="20"/>
      <c r="G5" s="20"/>
      <c r="H5" s="20"/>
      <c r="I5" s="20"/>
      <c r="J5" s="20"/>
      <c r="K5" s="20"/>
      <c r="L5" s="20"/>
      <c r="M5" s="20"/>
      <c r="N5" s="19"/>
      <c r="O5" s="26"/>
    </row>
    <row r="6" spans="1:15" s="18" customFormat="1" ht="4.5" customHeight="1" x14ac:dyDescent="0.25">
      <c r="A6" s="20"/>
      <c r="B6" s="20"/>
      <c r="C6" s="21"/>
      <c r="D6" s="20"/>
      <c r="E6" s="20"/>
      <c r="F6" s="20"/>
      <c r="G6" s="20"/>
      <c r="H6" s="20"/>
      <c r="I6" s="20"/>
      <c r="J6" s="20"/>
      <c r="K6" s="16"/>
      <c r="L6" s="16"/>
      <c r="M6" s="16"/>
      <c r="N6" s="19"/>
      <c r="O6" s="26"/>
    </row>
    <row r="7" spans="1:15" s="18" customFormat="1" ht="15.9" customHeight="1" x14ac:dyDescent="0.3">
      <c r="A7" s="20"/>
      <c r="B7" s="20"/>
      <c r="C7" s="53" t="s">
        <v>81</v>
      </c>
      <c r="D7" s="20"/>
      <c r="E7" s="84"/>
      <c r="F7" s="84"/>
      <c r="G7" s="84"/>
      <c r="H7" s="84"/>
      <c r="I7" s="85" t="s">
        <v>72</v>
      </c>
      <c r="J7" s="85"/>
      <c r="K7" s="85"/>
      <c r="L7" s="63"/>
      <c r="M7" s="34"/>
      <c r="N7" s="19"/>
      <c r="O7" s="26"/>
    </row>
    <row r="8" spans="1:15" s="18" customFormat="1" ht="8.25" customHeight="1" thickBot="1" x14ac:dyDescent="0.3">
      <c r="A8" s="20"/>
      <c r="B8" s="20"/>
      <c r="C8" s="54"/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  <c r="O8" s="26"/>
    </row>
    <row r="9" spans="1:15" s="18" customFormat="1" ht="15.75" customHeight="1" thickBot="1" x14ac:dyDescent="0.35">
      <c r="C9" s="53" t="s">
        <v>64</v>
      </c>
      <c r="D9" s="20"/>
      <c r="E9" s="61"/>
      <c r="F9" s="5"/>
      <c r="G9" s="59" t="s">
        <v>76</v>
      </c>
      <c r="H9" s="69"/>
      <c r="I9" s="81" t="s">
        <v>73</v>
      </c>
      <c r="J9" s="81"/>
      <c r="K9" s="82"/>
      <c r="L9" s="63"/>
      <c r="M9" s="16"/>
      <c r="N9" s="19"/>
      <c r="O9" s="26"/>
    </row>
    <row r="10" spans="1:15" s="18" customFormat="1" ht="15.75" customHeight="1" thickBot="1" x14ac:dyDescent="0.35">
      <c r="C10" s="55"/>
      <c r="D10" s="20"/>
      <c r="E10" s="16"/>
      <c r="F10" s="16"/>
      <c r="G10" s="59" t="s">
        <v>77</v>
      </c>
      <c r="H10" s="69"/>
      <c r="I10" s="20"/>
      <c r="J10" s="20"/>
      <c r="K10" s="16"/>
      <c r="L10" s="16"/>
      <c r="M10" s="16"/>
      <c r="N10" s="19"/>
      <c r="O10" s="26"/>
    </row>
    <row r="11" spans="1:15" s="18" customFormat="1" ht="15.9" customHeight="1" thickBot="1" x14ac:dyDescent="0.35">
      <c r="C11" s="17" t="s">
        <v>36</v>
      </c>
      <c r="D11" s="20"/>
      <c r="E11" s="62"/>
      <c r="F11" s="16"/>
      <c r="G11" s="16"/>
      <c r="H11" s="16"/>
      <c r="I11" s="16"/>
      <c r="J11" s="16"/>
      <c r="K11" s="59" t="s">
        <v>74</v>
      </c>
      <c r="L11" s="58"/>
      <c r="M11" s="35"/>
      <c r="N11" s="19"/>
      <c r="O11" s="26"/>
    </row>
    <row r="12" spans="1:15" s="18" customFormat="1" ht="15.9" customHeight="1" thickBot="1" x14ac:dyDescent="0.35">
      <c r="C12" s="17" t="s">
        <v>37</v>
      </c>
      <c r="D12" s="20"/>
      <c r="E12" s="62"/>
      <c r="F12" s="16"/>
      <c r="G12" s="16"/>
      <c r="H12" s="16"/>
      <c r="I12" s="16"/>
      <c r="J12" s="16"/>
      <c r="K12" s="59" t="s">
        <v>79</v>
      </c>
      <c r="L12" s="58"/>
      <c r="M12" s="35"/>
      <c r="N12" s="19"/>
      <c r="O12" s="26"/>
    </row>
    <row r="13" spans="1:15" s="18" customFormat="1" ht="15.9" customHeight="1" thickBot="1" x14ac:dyDescent="0.35">
      <c r="C13" s="17"/>
      <c r="D13" s="20"/>
      <c r="E13" s="68">
        <f>E11-E12</f>
        <v>0</v>
      </c>
      <c r="F13" s="16"/>
      <c r="G13" s="16"/>
      <c r="H13" s="16"/>
      <c r="I13" s="16"/>
      <c r="J13" s="16"/>
      <c r="K13" s="17"/>
      <c r="L13" s="35"/>
      <c r="M13" s="35"/>
      <c r="N13" s="19"/>
      <c r="O13" s="26"/>
    </row>
    <row r="14" spans="1:15" s="18" customFormat="1" ht="15.75" customHeight="1" x14ac:dyDescent="0.3">
      <c r="C14" s="23"/>
      <c r="D14" s="16"/>
      <c r="E14" s="23"/>
      <c r="F14" s="16"/>
      <c r="G14" s="23"/>
      <c r="H14" s="16"/>
      <c r="I14" s="22"/>
      <c r="J14" s="22"/>
      <c r="K14" s="59" t="s">
        <v>75</v>
      </c>
      <c r="L14" s="60"/>
      <c r="M14" s="16"/>
      <c r="N14" s="19"/>
      <c r="O14" s="26"/>
    </row>
    <row r="15" spans="1:15" s="18" customFormat="1" ht="49.5" customHeight="1" x14ac:dyDescent="0.25">
      <c r="C15" s="16"/>
      <c r="D15" s="16"/>
      <c r="E15" s="56" t="s">
        <v>80</v>
      </c>
      <c r="F15" s="56" t="s">
        <v>67</v>
      </c>
      <c r="G15" s="66" t="s">
        <v>39</v>
      </c>
      <c r="H15" s="16"/>
      <c r="I15" s="16"/>
      <c r="J15" s="16"/>
      <c r="M15" s="36"/>
      <c r="N15" s="19"/>
      <c r="O15" s="26"/>
    </row>
    <row r="16" spans="1:15" s="18" customFormat="1" ht="45.75" customHeight="1" thickBot="1" x14ac:dyDescent="0.3">
      <c r="D16" s="20"/>
      <c r="E16" s="39">
        <f>calculation!G21</f>
        <v>0</v>
      </c>
      <c r="F16" s="51">
        <f>E16-H32-E13</f>
        <v>0</v>
      </c>
      <c r="G16" s="67">
        <f>IF(H32*24.27&lt;=240*24.27,H32*24.27,240*24.27)</f>
        <v>0</v>
      </c>
      <c r="K16" s="16"/>
      <c r="L16" s="16"/>
      <c r="M16" s="37"/>
      <c r="N16" s="19"/>
      <c r="O16" s="26"/>
    </row>
    <row r="17" spans="3:18" s="18" customFormat="1" ht="6.75" customHeight="1" thickBot="1" x14ac:dyDescent="0.3">
      <c r="D17" s="20"/>
      <c r="E17" s="40"/>
      <c r="F17" s="40"/>
      <c r="G17" s="36"/>
      <c r="K17" s="16"/>
      <c r="L17" s="37"/>
      <c r="M17" s="37"/>
      <c r="N17" s="19"/>
      <c r="O17" s="26"/>
    </row>
    <row r="18" spans="3:18" s="18" customFormat="1" ht="62.25" customHeight="1" thickTop="1" thickBot="1" x14ac:dyDescent="0.35">
      <c r="D18" s="20"/>
      <c r="E18" s="57" t="s">
        <v>68</v>
      </c>
      <c r="F18" s="2"/>
      <c r="G18" s="2"/>
      <c r="H18" s="64" t="s">
        <v>69</v>
      </c>
      <c r="I18" s="65" t="s">
        <v>70</v>
      </c>
      <c r="J18" s="23"/>
      <c r="K18" s="16"/>
      <c r="L18" s="16"/>
      <c r="M18" s="23"/>
      <c r="N18" s="19"/>
      <c r="O18" s="26"/>
    </row>
    <row r="19" spans="3:18" s="18" customFormat="1" ht="13.5" customHeight="1" thickTop="1" thickBot="1" x14ac:dyDescent="0.3">
      <c r="C19" s="24" t="s">
        <v>43</v>
      </c>
      <c r="D19" s="20"/>
      <c r="E19" s="27"/>
      <c r="F19" s="16"/>
      <c r="G19" s="31" t="s">
        <v>43</v>
      </c>
      <c r="H19" s="27"/>
      <c r="I19" s="27"/>
      <c r="J19" s="35"/>
      <c r="K19" s="16"/>
      <c r="L19" s="16"/>
      <c r="M19" s="35"/>
      <c r="N19" s="19"/>
      <c r="O19" s="26">
        <f>SUM(I19:L19)</f>
        <v>0</v>
      </c>
    </row>
    <row r="20" spans="3:18" s="18" customFormat="1" ht="13.5" customHeight="1" thickTop="1" thickBot="1" x14ac:dyDescent="0.3">
      <c r="C20" s="24" t="s">
        <v>44</v>
      </c>
      <c r="D20" s="20"/>
      <c r="E20" s="27"/>
      <c r="F20" s="16"/>
      <c r="G20" s="31" t="s">
        <v>44</v>
      </c>
      <c r="H20" s="27"/>
      <c r="I20" s="27"/>
      <c r="J20" s="35"/>
      <c r="K20" s="16"/>
      <c r="L20" s="16"/>
      <c r="M20" s="35"/>
      <c r="N20" s="19"/>
      <c r="O20" s="26">
        <f t="shared" ref="O20:O28" si="0">SUM(I20:L20)</f>
        <v>0</v>
      </c>
    </row>
    <row r="21" spans="3:18" s="18" customFormat="1" ht="13.5" customHeight="1" thickTop="1" thickBot="1" x14ac:dyDescent="0.3">
      <c r="C21" s="24" t="s">
        <v>45</v>
      </c>
      <c r="D21" s="20"/>
      <c r="E21" s="27"/>
      <c r="F21" s="16"/>
      <c r="G21" s="31" t="s">
        <v>45</v>
      </c>
      <c r="H21" s="27"/>
      <c r="I21" s="27"/>
      <c r="J21" s="35"/>
      <c r="K21" s="16"/>
      <c r="L21" s="16"/>
      <c r="M21" s="35"/>
      <c r="N21" s="19"/>
      <c r="O21" s="26">
        <f t="shared" si="0"/>
        <v>0</v>
      </c>
    </row>
    <row r="22" spans="3:18" s="18" customFormat="1" ht="13.5" customHeight="1" thickTop="1" thickBot="1" x14ac:dyDescent="0.3">
      <c r="C22" s="24" t="s">
        <v>46</v>
      </c>
      <c r="D22" s="20"/>
      <c r="E22" s="27"/>
      <c r="F22" s="16"/>
      <c r="G22" s="31" t="s">
        <v>46</v>
      </c>
      <c r="H22" s="27"/>
      <c r="I22" s="27"/>
      <c r="J22" s="35"/>
      <c r="K22" s="16"/>
      <c r="L22" s="16"/>
      <c r="M22" s="35"/>
      <c r="N22" s="19"/>
      <c r="O22" s="26">
        <f t="shared" si="0"/>
        <v>0</v>
      </c>
    </row>
    <row r="23" spans="3:18" s="18" customFormat="1" ht="13.5" customHeight="1" thickTop="1" thickBot="1" x14ac:dyDescent="0.3">
      <c r="C23" s="24" t="s">
        <v>47</v>
      </c>
      <c r="D23" s="20"/>
      <c r="E23" s="27"/>
      <c r="F23" s="16"/>
      <c r="G23" s="31" t="s">
        <v>47</v>
      </c>
      <c r="H23" s="27"/>
      <c r="I23" s="27"/>
      <c r="J23" s="35"/>
      <c r="K23" s="16"/>
      <c r="L23" s="16"/>
      <c r="M23" s="35"/>
      <c r="N23" s="19"/>
      <c r="O23" s="26">
        <f t="shared" si="0"/>
        <v>0</v>
      </c>
    </row>
    <row r="24" spans="3:18" s="18" customFormat="1" ht="13.5" customHeight="1" thickTop="1" thickBot="1" x14ac:dyDescent="0.3">
      <c r="C24" s="24" t="s">
        <v>48</v>
      </c>
      <c r="D24" s="20"/>
      <c r="E24" s="27"/>
      <c r="F24" s="16"/>
      <c r="G24" s="31" t="s">
        <v>48</v>
      </c>
      <c r="H24" s="27"/>
      <c r="I24" s="27"/>
      <c r="J24" s="35"/>
      <c r="K24" s="16"/>
      <c r="L24" s="16"/>
      <c r="M24" s="35"/>
      <c r="N24" s="19"/>
      <c r="O24" s="26">
        <f t="shared" si="0"/>
        <v>0</v>
      </c>
    </row>
    <row r="25" spans="3:18" s="18" customFormat="1" ht="13.5" customHeight="1" thickTop="1" thickBot="1" x14ac:dyDescent="0.3">
      <c r="C25" s="24" t="s">
        <v>49</v>
      </c>
      <c r="D25" s="20"/>
      <c r="E25" s="27"/>
      <c r="F25" s="16"/>
      <c r="G25" s="31" t="s">
        <v>49</v>
      </c>
      <c r="H25" s="27"/>
      <c r="I25" s="27"/>
      <c r="J25" s="35"/>
      <c r="K25" s="72" t="s">
        <v>71</v>
      </c>
      <c r="L25" s="73"/>
      <c r="M25" s="35"/>
      <c r="N25" s="19"/>
      <c r="O25" s="26">
        <f t="shared" si="0"/>
        <v>0</v>
      </c>
    </row>
    <row r="26" spans="3:18" s="18" customFormat="1" ht="13.5" customHeight="1" thickTop="1" thickBot="1" x14ac:dyDescent="0.3">
      <c r="C26" s="24" t="s">
        <v>50</v>
      </c>
      <c r="D26" s="20"/>
      <c r="E26" s="27"/>
      <c r="F26" s="16"/>
      <c r="G26" s="31" t="s">
        <v>50</v>
      </c>
      <c r="H26" s="27"/>
      <c r="I26" s="27"/>
      <c r="J26" s="35"/>
      <c r="K26" s="74"/>
      <c r="L26" s="75"/>
      <c r="M26" s="35"/>
      <c r="N26" s="19"/>
      <c r="O26" s="26">
        <f t="shared" si="0"/>
        <v>0</v>
      </c>
    </row>
    <row r="27" spans="3:18" s="18" customFormat="1" ht="13.5" customHeight="1" thickTop="1" thickBot="1" x14ac:dyDescent="0.3">
      <c r="C27" s="24" t="s">
        <v>51</v>
      </c>
      <c r="D27" s="20"/>
      <c r="E27" s="27"/>
      <c r="F27" s="16"/>
      <c r="G27" s="31" t="s">
        <v>51</v>
      </c>
      <c r="H27" s="27"/>
      <c r="I27" s="27"/>
      <c r="J27" s="35"/>
      <c r="K27" s="74"/>
      <c r="L27" s="75"/>
      <c r="M27" s="35"/>
      <c r="N27" s="19"/>
      <c r="O27" s="26">
        <f t="shared" si="0"/>
        <v>0</v>
      </c>
    </row>
    <row r="28" spans="3:18" s="18" customFormat="1" ht="15" customHeight="1" thickTop="1" thickBot="1" x14ac:dyDescent="0.3">
      <c r="C28" s="24" t="s">
        <v>52</v>
      </c>
      <c r="D28" s="20"/>
      <c r="E28" s="27"/>
      <c r="F28" s="16"/>
      <c r="G28" s="31" t="s">
        <v>52</v>
      </c>
      <c r="H28" s="27"/>
      <c r="I28" s="27"/>
      <c r="J28" s="35"/>
      <c r="K28" s="76"/>
      <c r="L28" s="77"/>
      <c r="M28" s="35"/>
      <c r="N28" s="19"/>
      <c r="O28" s="26">
        <f t="shared" si="0"/>
        <v>0</v>
      </c>
    </row>
    <row r="29" spans="3:18" s="18" customFormat="1" ht="13.5" customHeight="1" thickTop="1" thickBot="1" x14ac:dyDescent="0.3">
      <c r="C29" s="16"/>
      <c r="D29" s="16"/>
      <c r="E29" s="16"/>
      <c r="F29" s="16"/>
      <c r="G29" s="31" t="s">
        <v>53</v>
      </c>
      <c r="H29" s="27"/>
      <c r="I29" s="33"/>
      <c r="J29" s="38"/>
      <c r="K29" s="16"/>
      <c r="L29" s="16"/>
      <c r="M29" s="38"/>
      <c r="N29" s="19"/>
      <c r="O29" s="26"/>
    </row>
    <row r="30" spans="3:18" s="18" customFormat="1" ht="13.5" customHeight="1" thickTop="1" thickBot="1" x14ac:dyDescent="0.35">
      <c r="C30" s="16"/>
      <c r="D30" s="16"/>
      <c r="E30" s="16"/>
      <c r="F30" s="16"/>
      <c r="G30" s="31" t="s">
        <v>54</v>
      </c>
      <c r="H30" s="27"/>
      <c r="I30" s="33"/>
      <c r="J30" s="38"/>
      <c r="K30" s="70" t="s">
        <v>78</v>
      </c>
      <c r="L30" s="70"/>
      <c r="M30" s="70"/>
      <c r="N30" s="70"/>
      <c r="O30" s="70"/>
      <c r="P30" s="71"/>
      <c r="Q30" s="71"/>
      <c r="R30" s="71"/>
    </row>
    <row r="31" spans="3:18" s="18" customFormat="1" ht="13.5" customHeight="1" thickTop="1" thickBot="1" x14ac:dyDescent="0.3">
      <c r="C31" s="16"/>
      <c r="D31" s="16"/>
      <c r="E31" s="16"/>
      <c r="F31" s="16"/>
      <c r="G31" s="31" t="s">
        <v>43</v>
      </c>
      <c r="H31" s="27"/>
      <c r="I31" s="33"/>
      <c r="J31" s="38"/>
      <c r="K31" s="16"/>
      <c r="L31" s="16"/>
      <c r="M31" s="38"/>
      <c r="N31" s="19"/>
      <c r="O31" s="26"/>
    </row>
    <row r="32" spans="3:18" s="18" customFormat="1" ht="13.5" customHeight="1" thickTop="1" thickBot="1" x14ac:dyDescent="0.3">
      <c r="C32" s="16"/>
      <c r="D32" s="16"/>
      <c r="E32" s="16"/>
      <c r="F32" s="16"/>
      <c r="G32" s="44" t="s">
        <v>19</v>
      </c>
      <c r="H32" s="32">
        <f>calculation!K20</f>
        <v>0</v>
      </c>
      <c r="I32" s="32">
        <f>calculation!L20</f>
        <v>0</v>
      </c>
      <c r="J32" s="22"/>
      <c r="K32" s="16"/>
      <c r="L32" s="16"/>
      <c r="M32" s="22"/>
      <c r="N32" s="19"/>
      <c r="O32" s="26"/>
    </row>
    <row r="33" spans="1:8" ht="15" thickTop="1" x14ac:dyDescent="0.3">
      <c r="C33" s="16"/>
      <c r="D33" s="16"/>
      <c r="E33" s="16"/>
    </row>
    <row r="36" spans="1:8" x14ac:dyDescent="0.3">
      <c r="A36" s="11"/>
      <c r="B36" s="11"/>
      <c r="C36" s="11"/>
    </row>
    <row r="37" spans="1:8" x14ac:dyDescent="0.3">
      <c r="A37" s="11"/>
      <c r="B37" s="11"/>
      <c r="C37" s="11"/>
    </row>
    <row r="38" spans="1:8" x14ac:dyDescent="0.3">
      <c r="A38" s="11"/>
      <c r="B38" s="11"/>
      <c r="C38" s="11"/>
    </row>
    <row r="39" spans="1:8" ht="15" thickBot="1" x14ac:dyDescent="0.35">
      <c r="A39" s="11"/>
      <c r="B39" s="11"/>
      <c r="H39" s="3"/>
    </row>
    <row r="40" spans="1:8" ht="15" thickTop="1" x14ac:dyDescent="0.3"/>
  </sheetData>
  <sheetProtection algorithmName="SHA-512" hashValue="s5mMnaL/bg5+xsDXTUeCdAFTZ5s9jxHWjRj6+CBlMgaM0Ocl3rt6aptu0eJvVjUqLolyQbRaL7UM1lV9+VPq8Q==" saltValue="Y9yggaordqO6CX9qj9G6uQ==" spinCount="100000" sheet="1" selectLockedCells="1"/>
  <mergeCells count="9">
    <mergeCell ref="K30:R30"/>
    <mergeCell ref="K25:L28"/>
    <mergeCell ref="K1:L1"/>
    <mergeCell ref="E3:H3"/>
    <mergeCell ref="I9:K9"/>
    <mergeCell ref="A2:L2"/>
    <mergeCell ref="K3:L3"/>
    <mergeCell ref="E7:H7"/>
    <mergeCell ref="I7:K7"/>
  </mergeCells>
  <conditionalFormatting sqref="E19:E23">
    <cfRule type="expression" dxfId="2" priority="1">
      <formula>$E$9="februari"</formula>
    </cfRule>
  </conditionalFormatting>
  <conditionalFormatting sqref="H19:I23">
    <cfRule type="expression" dxfId="1" priority="5">
      <formula>$E$9="februari"</formula>
    </cfRule>
  </conditionalFormatting>
  <conditionalFormatting sqref="L7">
    <cfRule type="cellIs" dxfId="0" priority="8" operator="greaterThan">
      <formula>60</formula>
    </cfRule>
  </conditionalFormatting>
  <dataValidations count="2">
    <dataValidation type="whole" operator="lessThanOrEqual" allowBlank="1" showInputMessage="1" showErrorMessage="1" error="Hier kan een maximaal van 60 STP per schooljaar ingevuld worden (zie projectvoorwaarden op website)" sqref="L7" xr:uid="{C0BB2F67-58DB-4FDC-9269-73C4CF4D8D44}">
      <formula1>60</formula1>
    </dataValidation>
    <dataValidation type="whole" operator="lessThanOrEqual" allowBlank="1" showInputMessage="1" showErrorMessage="1" error="Hier kan maximaal €1.000 per schooljaar ingevuld worden (zie projectvoorwaarden op website)" sqref="L14" xr:uid="{74E5B4DA-F54D-4B15-9082-64E6491E247C}">
      <formula1>1000</formula1>
    </dataValidation>
  </dataValidations>
  <hyperlinks>
    <hyperlink ref="K30:O30" r:id="rId1" display="Bij vragen, aarzel niet het Fonds te contacteren via vorming-sfpz@fe-bi.org " xr:uid="{47FC85A3-1269-4F3E-A4FC-5E5F7E5C01A7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11</xdr:col>
                    <xdr:colOff>1165860</xdr:colOff>
                    <xdr:row>26</xdr:row>
                    <xdr:rowOff>152400</xdr:rowOff>
                  </from>
                  <to>
                    <xdr:col>11</xdr:col>
                    <xdr:colOff>1470660</xdr:colOff>
                    <xdr:row>28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6AB8C24-F225-4BE9-8C81-A9E15E96092D}">
          <x14:formula1>
            <xm:f>'data validation'!$A$1:$A$2</xm:f>
          </x14:formula1>
          <xm:sqref>E9</xm:sqref>
        </x14:dataValidation>
        <x14:dataValidation type="list" allowBlank="1" showInputMessage="1" showErrorMessage="1" xr:uid="{1AA0301A-BF38-4D22-97AB-EE934C792F32}">
          <x14:formula1>
            <xm:f>'data validation'!$A$8:$A$9</xm:f>
          </x14:formula1>
          <xm:sqref>K3:M3</xm:sqref>
        </x14:dataValidation>
        <x14:dataValidation type="list" allowBlank="1" showInputMessage="1" showErrorMessage="1" xr:uid="{DC816727-E3E7-4D2F-8E45-0D51DF26E623}">
          <x14:formula1>
            <xm:f>'data validation'!$A$4:$A$5</xm:f>
          </x14:formula1>
          <xm:sqref>M11:M13 L11:L12</xm:sqref>
        </x14:dataValidation>
        <x14:dataValidation type="list" allowBlank="1" showInputMessage="1" showErrorMessage="1" xr:uid="{2985AC56-798B-4C5E-81AD-C91521557945}">
          <x14:formula1>
            <xm:f>'data validation'!$A$18:$A$19</xm:f>
          </x14:formula1>
          <xm:sqref>K1:L1</xm:sqref>
        </x14:dataValidation>
        <x14:dataValidation type="list" allowBlank="1" showInputMessage="1" showErrorMessage="1" xr:uid="{A14FFAEF-2D55-4617-B80E-C7E7E9CEDABD}">
          <x14:formula1>
            <xm:f>'data validation'!$B$11:$B$13</xm:f>
          </x14:formula1>
          <xm:sqref>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4510-8EC1-4562-A9F8-769F8014A7A9}">
  <dimension ref="A1:L37"/>
  <sheetViews>
    <sheetView workbookViewId="0">
      <selection activeCell="K20" sqref="K20"/>
    </sheetView>
  </sheetViews>
  <sheetFormatPr baseColWidth="10" defaultColWidth="8.88671875" defaultRowHeight="14.4" x14ac:dyDescent="0.3"/>
  <cols>
    <col min="1" max="1" width="26" customWidth="1"/>
    <col min="2" max="3" width="23" customWidth="1"/>
    <col min="4" max="4" width="31.6640625" customWidth="1"/>
    <col min="5" max="5" width="23.33203125" customWidth="1"/>
    <col min="6" max="6" width="33.6640625" customWidth="1"/>
    <col min="7" max="7" width="20.6640625" customWidth="1"/>
    <col min="8" max="8" width="15.44140625" customWidth="1"/>
    <col min="9" max="9" width="31.88671875" customWidth="1"/>
    <col min="10" max="10" width="2.44140625" customWidth="1"/>
    <col min="11" max="11" width="16.109375" customWidth="1"/>
    <col min="12" max="12" width="20.6640625" customWidth="1"/>
  </cols>
  <sheetData>
    <row r="1" spans="1:12" x14ac:dyDescent="0.3">
      <c r="A1" t="s">
        <v>0</v>
      </c>
      <c r="B1">
        <f>'individuele steekkaart'!E9</f>
        <v>0</v>
      </c>
    </row>
    <row r="3" spans="1:12" ht="39.75" customHeight="1" x14ac:dyDescent="0.3">
      <c r="A3" s="12" t="s">
        <v>33</v>
      </c>
      <c r="B3" s="13">
        <f>'individuele steekkaart'!L7</f>
        <v>0</v>
      </c>
    </row>
    <row r="4" spans="1:12" ht="39.75" customHeight="1" x14ac:dyDescent="0.3">
      <c r="A4" s="12" t="s">
        <v>34</v>
      </c>
      <c r="B4" s="13">
        <f>'individuele steekkaart'!L9</f>
        <v>0</v>
      </c>
      <c r="C4" s="13">
        <f>B3-B4</f>
        <v>0</v>
      </c>
    </row>
    <row r="5" spans="1:12" ht="69.75" customHeight="1" x14ac:dyDescent="0.3">
      <c r="B5" s="8" t="s">
        <v>18</v>
      </c>
      <c r="C5" s="8" t="s">
        <v>12</v>
      </c>
      <c r="D5" s="6" t="s">
        <v>11</v>
      </c>
      <c r="E5" s="41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/>
      <c r="K5" s="42" t="s">
        <v>40</v>
      </c>
      <c r="L5" s="42" t="s">
        <v>41</v>
      </c>
    </row>
    <row r="6" spans="1:12" x14ac:dyDescent="0.3">
      <c r="A6" t="s">
        <v>1</v>
      </c>
      <c r="B6">
        <f>'individuele steekkaart'!E19</f>
        <v>0</v>
      </c>
      <c r="C6">
        <f t="shared" ref="C6:C10" si="0">B6</f>
        <v>0</v>
      </c>
      <c r="D6" s="9">
        <f>C6*52/12</f>
        <v>0</v>
      </c>
      <c r="E6" s="43">
        <f>L6</f>
        <v>0</v>
      </c>
      <c r="F6" s="9">
        <f>D6-E6</f>
        <v>0</v>
      </c>
      <c r="G6" s="9">
        <f>F6*12/52</f>
        <v>0</v>
      </c>
      <c r="H6" s="9">
        <f>IF(G6/38*100&lt;=100,G6/38*100,100)</f>
        <v>0</v>
      </c>
      <c r="I6" s="9">
        <f>IF(F6*12/52/38*100&lt;=100,F6*12/52/38*100,100)</f>
        <v>0</v>
      </c>
      <c r="J6" s="9"/>
      <c r="K6" s="43">
        <f>IF(B1="februari",0,'individuele steekkaart'!H19)</f>
        <v>0</v>
      </c>
      <c r="L6" s="43">
        <f>IF(B1="februari",0,'individuele steekkaart'!I19)</f>
        <v>0</v>
      </c>
    </row>
    <row r="7" spans="1:12" x14ac:dyDescent="0.3">
      <c r="A7" t="s">
        <v>2</v>
      </c>
      <c r="B7">
        <f>'individuele steekkaart'!E20</f>
        <v>0</v>
      </c>
      <c r="C7">
        <f t="shared" si="0"/>
        <v>0</v>
      </c>
      <c r="D7" s="9">
        <f t="shared" ref="D7:D15" si="1">C7*52/12</f>
        <v>0</v>
      </c>
      <c r="E7" s="43">
        <f t="shared" ref="E7:E15" si="2">L7</f>
        <v>0</v>
      </c>
      <c r="F7" s="9">
        <f t="shared" ref="F7:F15" si="3">D7-E7</f>
        <v>0</v>
      </c>
      <c r="G7" s="9">
        <f t="shared" ref="G7:G15" si="4">F7*12/52</f>
        <v>0</v>
      </c>
      <c r="H7" s="9">
        <f t="shared" ref="H7:H15" si="5">IF(G7/38*100&lt;=100,G7/38*100,100)</f>
        <v>0</v>
      </c>
      <c r="I7" s="9">
        <f t="shared" ref="I7:I15" si="6">IF(F7*12/52/38*100&lt;=100,F7*12/52/38*100,100)</f>
        <v>0</v>
      </c>
      <c r="J7" s="9"/>
      <c r="K7" s="43">
        <f>IF(B1="februari",0,'individuele steekkaart'!H20)</f>
        <v>0</v>
      </c>
      <c r="L7" s="43">
        <f>IF(B1="februari",0,'individuele steekkaart'!I20)</f>
        <v>0</v>
      </c>
    </row>
    <row r="8" spans="1:12" x14ac:dyDescent="0.3">
      <c r="A8" t="s">
        <v>3</v>
      </c>
      <c r="B8">
        <f>'individuele steekkaart'!E21</f>
        <v>0</v>
      </c>
      <c r="C8">
        <f t="shared" si="0"/>
        <v>0</v>
      </c>
      <c r="D8" s="9">
        <f t="shared" si="1"/>
        <v>0</v>
      </c>
      <c r="E8" s="43">
        <f t="shared" si="2"/>
        <v>0</v>
      </c>
      <c r="F8" s="9">
        <f t="shared" si="3"/>
        <v>0</v>
      </c>
      <c r="G8" s="9">
        <f t="shared" si="4"/>
        <v>0</v>
      </c>
      <c r="H8" s="9">
        <f t="shared" si="5"/>
        <v>0</v>
      </c>
      <c r="I8" s="9">
        <f t="shared" si="6"/>
        <v>0</v>
      </c>
      <c r="J8" s="9"/>
      <c r="K8" s="43">
        <f>IF(B1="februari",0,'individuele steekkaart'!H21)</f>
        <v>0</v>
      </c>
      <c r="L8" s="43">
        <f>IF(B1="februari",0,'individuele steekkaart'!I21)</f>
        <v>0</v>
      </c>
    </row>
    <row r="9" spans="1:12" x14ac:dyDescent="0.3">
      <c r="A9" t="s">
        <v>4</v>
      </c>
      <c r="B9">
        <f>'individuele steekkaart'!E22</f>
        <v>0</v>
      </c>
      <c r="C9">
        <f t="shared" si="0"/>
        <v>0</v>
      </c>
      <c r="D9" s="9">
        <f t="shared" si="1"/>
        <v>0</v>
      </c>
      <c r="E9" s="43">
        <f t="shared" si="2"/>
        <v>0</v>
      </c>
      <c r="F9" s="9">
        <f t="shared" si="3"/>
        <v>0</v>
      </c>
      <c r="G9" s="9">
        <f t="shared" si="4"/>
        <v>0</v>
      </c>
      <c r="H9" s="9">
        <f t="shared" si="5"/>
        <v>0</v>
      </c>
      <c r="I9" s="9">
        <f t="shared" si="6"/>
        <v>0</v>
      </c>
      <c r="J9" s="9"/>
      <c r="K9" s="43">
        <f>IF(B1="februari",0,'individuele steekkaart'!H22)</f>
        <v>0</v>
      </c>
      <c r="L9" s="43">
        <f>IF(B1="februari",0,'individuele steekkaart'!I22)</f>
        <v>0</v>
      </c>
    </row>
    <row r="10" spans="1:12" x14ac:dyDescent="0.3">
      <c r="A10" t="s">
        <v>5</v>
      </c>
      <c r="B10">
        <f>'individuele steekkaart'!E23</f>
        <v>0</v>
      </c>
      <c r="C10">
        <f t="shared" si="0"/>
        <v>0</v>
      </c>
      <c r="D10" s="9">
        <f t="shared" si="1"/>
        <v>0</v>
      </c>
      <c r="E10" s="43">
        <f t="shared" si="2"/>
        <v>0</v>
      </c>
      <c r="F10" s="9">
        <f t="shared" si="3"/>
        <v>0</v>
      </c>
      <c r="G10" s="9">
        <f t="shared" si="4"/>
        <v>0</v>
      </c>
      <c r="H10" s="9">
        <f t="shared" si="5"/>
        <v>0</v>
      </c>
      <c r="I10" s="9">
        <f t="shared" si="6"/>
        <v>0</v>
      </c>
      <c r="J10" s="9"/>
      <c r="K10" s="43">
        <f>IF(B1="februari",0,'individuele steekkaart'!H23)</f>
        <v>0</v>
      </c>
      <c r="L10" s="43">
        <f>IF(B1="februari",0,'individuele steekkaart'!I23)</f>
        <v>0</v>
      </c>
    </row>
    <row r="11" spans="1:12" x14ac:dyDescent="0.3">
      <c r="A11" t="s">
        <v>6</v>
      </c>
      <c r="B11">
        <f>'individuele steekkaart'!E24</f>
        <v>0</v>
      </c>
      <c r="C11">
        <f>B11</f>
        <v>0</v>
      </c>
      <c r="D11" s="9">
        <f t="shared" si="1"/>
        <v>0</v>
      </c>
      <c r="E11" s="43">
        <f t="shared" si="2"/>
        <v>0</v>
      </c>
      <c r="F11" s="9">
        <f t="shared" si="3"/>
        <v>0</v>
      </c>
      <c r="G11" s="9">
        <f t="shared" si="4"/>
        <v>0</v>
      </c>
      <c r="H11" s="9">
        <f t="shared" si="5"/>
        <v>0</v>
      </c>
      <c r="I11" s="9">
        <f t="shared" si="6"/>
        <v>0</v>
      </c>
      <c r="J11" s="9"/>
      <c r="K11" s="43">
        <f>'individuele steekkaart'!H24</f>
        <v>0</v>
      </c>
      <c r="L11" s="43">
        <f>'individuele steekkaart'!I24</f>
        <v>0</v>
      </c>
    </row>
    <row r="12" spans="1:12" x14ac:dyDescent="0.3">
      <c r="A12" t="s">
        <v>7</v>
      </c>
      <c r="B12">
        <f>'individuele steekkaart'!E25</f>
        <v>0</v>
      </c>
      <c r="C12">
        <f t="shared" ref="C12:C15" si="7">B12</f>
        <v>0</v>
      </c>
      <c r="D12" s="9">
        <f t="shared" si="1"/>
        <v>0</v>
      </c>
      <c r="E12" s="43">
        <f t="shared" si="2"/>
        <v>0</v>
      </c>
      <c r="F12" s="9">
        <f t="shared" si="3"/>
        <v>0</v>
      </c>
      <c r="G12" s="9">
        <f t="shared" si="4"/>
        <v>0</v>
      </c>
      <c r="H12" s="9">
        <f t="shared" si="5"/>
        <v>0</v>
      </c>
      <c r="I12" s="9">
        <f t="shared" si="6"/>
        <v>0</v>
      </c>
      <c r="J12" s="9"/>
      <c r="K12" s="43">
        <f>'individuele steekkaart'!H25</f>
        <v>0</v>
      </c>
      <c r="L12" s="43">
        <f>IF(B7="februari",0,'individuele steekkaart'!I25)</f>
        <v>0</v>
      </c>
    </row>
    <row r="13" spans="1:12" x14ac:dyDescent="0.3">
      <c r="A13" t="s">
        <v>8</v>
      </c>
      <c r="B13">
        <f>'individuele steekkaart'!E26</f>
        <v>0</v>
      </c>
      <c r="C13">
        <f t="shared" si="7"/>
        <v>0</v>
      </c>
      <c r="D13" s="9">
        <f t="shared" si="1"/>
        <v>0</v>
      </c>
      <c r="E13" s="43">
        <f t="shared" si="2"/>
        <v>0</v>
      </c>
      <c r="F13" s="9">
        <f t="shared" si="3"/>
        <v>0</v>
      </c>
      <c r="G13" s="9">
        <f t="shared" si="4"/>
        <v>0</v>
      </c>
      <c r="H13" s="9">
        <f t="shared" si="5"/>
        <v>0</v>
      </c>
      <c r="I13" s="9">
        <f t="shared" si="6"/>
        <v>0</v>
      </c>
      <c r="J13" s="9"/>
      <c r="K13" s="43">
        <f>'individuele steekkaart'!H26</f>
        <v>0</v>
      </c>
      <c r="L13" s="43">
        <f>IF(B8="februari",0,'individuele steekkaart'!I26)</f>
        <v>0</v>
      </c>
    </row>
    <row r="14" spans="1:12" x14ac:dyDescent="0.3">
      <c r="A14" t="s">
        <v>9</v>
      </c>
      <c r="B14">
        <f>'individuele steekkaart'!E27</f>
        <v>0</v>
      </c>
      <c r="C14">
        <f t="shared" si="7"/>
        <v>0</v>
      </c>
      <c r="D14" s="9">
        <f t="shared" si="1"/>
        <v>0</v>
      </c>
      <c r="E14" s="43">
        <f t="shared" si="2"/>
        <v>0</v>
      </c>
      <c r="F14" s="9">
        <f t="shared" si="3"/>
        <v>0</v>
      </c>
      <c r="G14" s="9">
        <f t="shared" si="4"/>
        <v>0</v>
      </c>
      <c r="H14" s="9">
        <f t="shared" si="5"/>
        <v>0</v>
      </c>
      <c r="I14" s="9">
        <f t="shared" si="6"/>
        <v>0</v>
      </c>
      <c r="J14" s="9"/>
      <c r="K14" s="43">
        <f>'individuele steekkaart'!H27</f>
        <v>0</v>
      </c>
      <c r="L14" s="43">
        <f>IF(B9="februari",0,'individuele steekkaart'!I27)</f>
        <v>0</v>
      </c>
    </row>
    <row r="15" spans="1:12" x14ac:dyDescent="0.3">
      <c r="A15" t="s">
        <v>10</v>
      </c>
      <c r="B15">
        <f>'individuele steekkaart'!E28</f>
        <v>0</v>
      </c>
      <c r="C15">
        <f t="shared" si="7"/>
        <v>0</v>
      </c>
      <c r="D15" s="9">
        <f t="shared" si="1"/>
        <v>0</v>
      </c>
      <c r="E15" s="43">
        <f t="shared" si="2"/>
        <v>0</v>
      </c>
      <c r="F15" s="9">
        <f t="shared" si="3"/>
        <v>0</v>
      </c>
      <c r="G15" s="9">
        <f t="shared" si="4"/>
        <v>0</v>
      </c>
      <c r="H15" s="9">
        <f t="shared" si="5"/>
        <v>0</v>
      </c>
      <c r="I15" s="9">
        <f t="shared" si="6"/>
        <v>0</v>
      </c>
      <c r="J15" s="9"/>
      <c r="K15" s="43">
        <f>'individuele steekkaart'!H28</f>
        <v>0</v>
      </c>
      <c r="L15" s="43">
        <f>IF(B10="februari",0,'individuele steekkaart'!I28)</f>
        <v>0</v>
      </c>
    </row>
    <row r="16" spans="1:12" x14ac:dyDescent="0.3">
      <c r="K16" s="43">
        <f>'individuele steekkaart'!H29</f>
        <v>0</v>
      </c>
    </row>
    <row r="17" spans="1:12" ht="24" customHeight="1" x14ac:dyDescent="0.3">
      <c r="F17" t="s">
        <v>20</v>
      </c>
      <c r="G17" s="9">
        <f>IF(B1="februari",AVERAGE(G11:G15),IF(B4="1ste semester",AVERAGE(G6:G10),AVERAGE(G6:G15)))</f>
        <v>0</v>
      </c>
      <c r="I17" s="9">
        <f>IF(B1="februari",AVERAGE(I11:I15)/100,IF(B4="1ste semester",AVERAGE(I6:I10)/100,AVERAGE(I6:I15)/100))</f>
        <v>0</v>
      </c>
      <c r="J17" s="9"/>
      <c r="K17" s="43">
        <f>'individuele steekkaart'!H30</f>
        <v>0</v>
      </c>
    </row>
    <row r="18" spans="1:12" ht="27" customHeight="1" x14ac:dyDescent="0.3">
      <c r="I18" s="9"/>
      <c r="K18" s="43">
        <f>'individuele steekkaart'!H31</f>
        <v>0</v>
      </c>
    </row>
    <row r="19" spans="1:12" ht="28.8" x14ac:dyDescent="0.3">
      <c r="C19" t="s">
        <v>58</v>
      </c>
      <c r="D19">
        <f>IF(B4="2de semester",0,240)</f>
        <v>240</v>
      </c>
      <c r="F19" s="12" t="s">
        <v>29</v>
      </c>
      <c r="G19" s="10">
        <f>IF(G20=0,0,B3*4*I17)</f>
        <v>0</v>
      </c>
      <c r="I19" s="10"/>
      <c r="J19" s="10"/>
    </row>
    <row r="20" spans="1:12" x14ac:dyDescent="0.3">
      <c r="C20" t="s">
        <v>59</v>
      </c>
      <c r="D20">
        <f>IF(B4="1ste semester",0,IF(B4="2de semester",240,IF(B4="1ste &amp; 2de semester",0,0)))</f>
        <v>0</v>
      </c>
      <c r="F20" t="s">
        <v>60</v>
      </c>
      <c r="G20">
        <f>IF(B1="februari",D20,D19)</f>
        <v>240</v>
      </c>
      <c r="K20" s="43">
        <f>SUM(K6:K18)</f>
        <v>0</v>
      </c>
      <c r="L20" s="43">
        <f>SUM(L6:L15)</f>
        <v>0</v>
      </c>
    </row>
    <row r="21" spans="1:12" x14ac:dyDescent="0.3">
      <c r="F21" s="11" t="s">
        <v>35</v>
      </c>
      <c r="G21" s="11">
        <f>IF(B1="februari",IF(G19&gt;=240,240,G19),IF(G19&gt;=240,240,G19))</f>
        <v>0</v>
      </c>
    </row>
    <row r="23" spans="1:12" ht="36.75" customHeight="1" x14ac:dyDescent="0.3">
      <c r="F23" s="12"/>
    </row>
    <row r="24" spans="1:12" ht="58.5" customHeight="1" x14ac:dyDescent="0.3">
      <c r="F24" s="12"/>
    </row>
    <row r="25" spans="1:12" ht="48.75" customHeight="1" x14ac:dyDescent="0.3">
      <c r="F25" s="14"/>
      <c r="G25" s="11"/>
    </row>
    <row r="26" spans="1:12" x14ac:dyDescent="0.3">
      <c r="A26" s="45"/>
      <c r="B26" s="46"/>
      <c r="C26" s="46"/>
    </row>
    <row r="27" spans="1:12" x14ac:dyDescent="0.3">
      <c r="B27" s="2"/>
      <c r="C27" s="2"/>
    </row>
    <row r="28" spans="1:12" x14ac:dyDescent="0.3">
      <c r="B28" s="2"/>
      <c r="C28" s="2"/>
      <c r="F28" s="12"/>
      <c r="G28" s="10"/>
    </row>
    <row r="29" spans="1:12" x14ac:dyDescent="0.3">
      <c r="B29" s="2"/>
      <c r="C29" s="2"/>
      <c r="F29" s="12"/>
    </row>
    <row r="30" spans="1:12" x14ac:dyDescent="0.3">
      <c r="B30" s="46"/>
      <c r="C30" s="46"/>
      <c r="F30" s="12"/>
    </row>
    <row r="32" spans="1:12" x14ac:dyDescent="0.3">
      <c r="A32" s="47"/>
      <c r="B32" s="48"/>
      <c r="C32" s="49"/>
    </row>
    <row r="33" spans="1:3" x14ac:dyDescent="0.3">
      <c r="B33" s="2"/>
      <c r="C33" s="2"/>
    </row>
    <row r="34" spans="1:3" x14ac:dyDescent="0.3">
      <c r="A34" s="50"/>
      <c r="C34" s="2"/>
    </row>
    <row r="35" spans="1:3" ht="37.5" customHeight="1" x14ac:dyDescent="0.3"/>
    <row r="37" spans="1:3" ht="48.75" customHeight="1" x14ac:dyDescent="0.3"/>
  </sheetData>
  <sheetProtection algorithmName="SHA-512" hashValue="kG5IOeMnscNzdVQM/YtqSPp54PBVF1haU/l9Lg5BfsQ7uXUHqBsHqM+cBvKBg46DuWl+TD7XFD/oqCW4JFyLbg==" saltValue="vjw1q2jNJ51u8Hbn3YRWUg==" spinCount="100000" sheet="1" selectLockedCells="1" selectUnlockedCells="1"/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4B94-71F4-4C0E-9A15-B7205B88BAAC}">
  <dimension ref="A1:B19"/>
  <sheetViews>
    <sheetView workbookViewId="0">
      <selection activeCell="H9" sqref="H9"/>
    </sheetView>
  </sheetViews>
  <sheetFormatPr baseColWidth="10" defaultColWidth="8.88671875" defaultRowHeight="14.4" x14ac:dyDescent="0.3"/>
  <cols>
    <col min="1" max="1" width="20.109375" customWidth="1"/>
    <col min="2" max="2" width="21.33203125" customWidth="1"/>
  </cols>
  <sheetData>
    <row r="1" spans="1:2" x14ac:dyDescent="0.3">
      <c r="A1" s="4" t="s">
        <v>1</v>
      </c>
    </row>
    <row r="2" spans="1:2" x14ac:dyDescent="0.3">
      <c r="A2" s="4" t="s">
        <v>6</v>
      </c>
    </row>
    <row r="4" spans="1:2" x14ac:dyDescent="0.3">
      <c r="A4" t="s">
        <v>21</v>
      </c>
    </row>
    <row r="5" spans="1:2" x14ac:dyDescent="0.3">
      <c r="A5" t="s">
        <v>22</v>
      </c>
    </row>
    <row r="7" spans="1:2" x14ac:dyDescent="0.3">
      <c r="A7" t="s">
        <v>30</v>
      </c>
    </row>
    <row r="8" spans="1:2" x14ac:dyDescent="0.3">
      <c r="A8" t="s">
        <v>31</v>
      </c>
    </row>
    <row r="9" spans="1:2" x14ac:dyDescent="0.3">
      <c r="A9" t="s">
        <v>32</v>
      </c>
    </row>
    <row r="11" spans="1:2" x14ac:dyDescent="0.3">
      <c r="A11" t="s">
        <v>28</v>
      </c>
      <c r="B11" t="s">
        <v>55</v>
      </c>
    </row>
    <row r="12" spans="1:2" x14ac:dyDescent="0.3">
      <c r="A12" t="s">
        <v>23</v>
      </c>
      <c r="B12" t="s">
        <v>56</v>
      </c>
    </row>
    <row r="13" spans="1:2" x14ac:dyDescent="0.3">
      <c r="A13" t="s">
        <v>24</v>
      </c>
      <c r="B13" t="s">
        <v>57</v>
      </c>
    </row>
    <row r="14" spans="1:2" x14ac:dyDescent="0.3">
      <c r="A14" t="s">
        <v>25</v>
      </c>
    </row>
    <row r="15" spans="1:2" x14ac:dyDescent="0.3">
      <c r="A15" t="s">
        <v>26</v>
      </c>
    </row>
    <row r="16" spans="1:2" x14ac:dyDescent="0.3">
      <c r="A16" t="s">
        <v>27</v>
      </c>
    </row>
    <row r="18" spans="1:1" x14ac:dyDescent="0.3">
      <c r="A18" t="s">
        <v>38</v>
      </c>
    </row>
    <row r="19" spans="1:1" x14ac:dyDescent="0.3">
      <c r="A19" t="s">
        <v>42</v>
      </c>
    </row>
  </sheetData>
  <sheetProtection algorithmName="SHA-512" hashValue="VqIrxRtOvsUjd4dVHLj4Tp8vnFNLePbvCe/5TTHBPduvtPpYe2gwwORztPJSdsHEiSyix2CS3NejaZf2pVG+yQ==" saltValue="3eWZ9fMKuB8wPoMqtLb7MQ==" spinCount="100000" sheet="1" selectLockedCells="1" selectUnlockedCells="1"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individuele steekkaart</vt:lpstr>
      <vt:lpstr>calculation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 Philippe</dc:creator>
  <cp:lastModifiedBy>Isabelle Cordier</cp:lastModifiedBy>
  <dcterms:created xsi:type="dcterms:W3CDTF">2022-03-29T11:02:21Z</dcterms:created>
  <dcterms:modified xsi:type="dcterms:W3CDTF">2023-11-24T09:16:58Z</dcterms:modified>
</cp:coreProperties>
</file>